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cbe1fbb12a54060" /></Relationships>
</file>

<file path=xl/workbook.xml><?xml version="1.0" encoding="utf-8"?>
<x:workbook xmlns:x="http://schemas.openxmlformats.org/spreadsheetml/2006/main">
  <x:sheets>
    <x:sheet xmlns:r="http://schemas.openxmlformats.org/officeDocument/2006/relationships" name="Pilotage" sheetId="1" r:id="R9d319354b85d4329"/>
    <x:sheet xmlns:r="http://schemas.openxmlformats.org/officeDocument/2006/relationships" name="Balance 2025" sheetId="2" r:id="R253cdc34f94248b8"/>
    <x:sheet xmlns:r="http://schemas.openxmlformats.org/officeDocument/2006/relationships" name="Paie 2026" sheetId="3" r:id="R9b2253b9cce54999"/>
    <x:sheet xmlns:r="http://schemas.openxmlformats.org/officeDocument/2006/relationships" name="Balance 2026" sheetId="4" r:id="Rfebb75f10cfd4eca"/>
    <x:sheet xmlns:r="http://schemas.openxmlformats.org/officeDocument/2006/relationships" name="Guide" sheetId="5" r:id="R7320f7439a3148f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quot; €&quot;;[Red]-#,##0.00&quot; €&quot;;0.00&quot; €&quot;"/>
    <x:numFmt numFmtId="201" formatCode="0.00%"/>
    <x:numFmt numFmtId="202" formatCode="#,##0&quot; €&quot;;[Red]-#,##0&quot; €&quot;;0&quot; €&quot;"/>
    <x:numFmt numFmtId="203" formatCode="@"/>
  </x:numFmts>
  <x:fonts count="8">
    <x:font>
      <x:sz val="11"/>
      <x:name val="Carlito"/>
    </x:font>
    <x:font>
      <x:sz val="11"/>
      <x:color rgb="FF272653"/>
      <x:name val="Arial"/>
    </x:font>
    <x:font>
      <x:b/>
      <x:sz val="17"/>
      <x:color rgb="FF272653"/>
      <x:name val="Arial"/>
    </x:font>
    <x:font>
      <x:sz val="11"/>
      <x:color rgb="FF58677B"/>
      <x:name val="Arial"/>
    </x:font>
    <x:font>
      <x:b/>
      <x:sz val="16"/>
      <x:color rgb="FF272653"/>
      <x:name val="Arial"/>
    </x:font>
    <x:font>
      <x:b/>
      <x:sz val="11"/>
      <x:color rgb="FFFFFFFF"/>
      <x:name val="Arial"/>
    </x:font>
    <x:font>
      <x:sz val="11"/>
      <x:color rgb="FF174DA6"/>
      <x:name val="Arial"/>
    </x:font>
    <x:font>
      <x:b/>
      <x:sz val="11"/>
      <x:color rgb="FF272653"/>
      <x:name val="Arial"/>
    </x:font>
  </x:fonts>
  <x:fills count="6">
    <x:fill>
      <x:patternFill patternType="none"/>
    </x:fill>
    <x:fill>
      <x:patternFill patternType="gray125"/>
    </x:fill>
    <x:fill>
      <x:patternFill patternType="solid">
        <x:fgColor rgb="FFE7E2F7"/>
      </x:patternFill>
    </x:fill>
    <x:fill>
      <x:patternFill patternType="solid">
        <x:fgColor rgb="FF272653"/>
      </x:patternFill>
    </x:fill>
    <x:fill>
      <x:patternFill patternType="solid">
        <x:fgColor rgb="FFEDF4FD"/>
      </x:patternFill>
    </x:fill>
    <x:fill>
      <x:patternFill patternType="solid">
        <x:fgColor rgb="FFFFFFFF"/>
      </x:patternFill>
    </x:fill>
  </x:fills>
  <x:borders count="5">
    <x:border/>
    <x:border>
      <x:bottom style="thin">
        <x:color rgb="FFDCE9FA"/>
      </x:bottom>
    </x:border>
    <x:border>
      <x:bottom style="thin">
        <x:color rgb="FFE6ECF4"/>
      </x:bottom>
    </x:border>
    <x:border>
      <x:top style="thin">
        <x:color rgb="FFE6ECF4"/>
      </x:top>
      <x:bottom style="thin">
        <x:color rgb="FFE6ECF4"/>
      </x:bottom>
    </x:border>
    <x:border>
      <x:top style="thin">
        <x:color rgb="FFE6ECF4"/>
      </x:top>
    </x:border>
  </x:borders>
  <x:cellStyleXfs count="1">
    <x:xf numFmtId="0" fontId="0" fillId="0" borderId="0"/>
  </x:cellStyleXfs>
  <x:cellXfs count="5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200" fontId="6" fillId="4" borderId="0" xfId="0" applyNumberFormat="1" applyFont="1" applyFill="1" applyBorder="1" applyAlignment="1">
      <x:alignment vertical="center" wrapText="1"/>
    </x:xf>
    <x:xf numFmtId="201" fontId="6" fillId="4" borderId="0" xfId="0" applyNumberFormat="1" applyFont="1" applyFill="1" applyBorder="1" applyAlignment="1">
      <x:alignment vertical="center" wrapText="1"/>
    </x:xf>
    <x:xf numFmtId="202" fontId="4" fillId="2" borderId="0" xfId="0" applyNumberFormat="1" applyFont="1" applyFill="1" applyBorder="1" applyAlignment="1">
      <x:alignment vertical="center" wrapText="1"/>
    </x:xf>
    <x:xf numFmtId="200" fontId="4" fillId="2"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0"/>
    </x:xf>
    <x:xf numFmtId="202"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1" fillId="0" borderId="2" xfId="0" applyNumberFormat="1" applyFont="1" applyFill="1" applyBorder="1" applyAlignment="1">
      <x:alignment vertical="center"/>
    </x:xf>
    <x:xf numFmtId="0" fontId="1" fillId="0" borderId="3" xfId="0" applyNumberFormat="1" applyFont="1" applyFill="1" applyBorder="1" applyAlignment="1">
      <x:alignment vertical="center"/>
    </x:xf>
    <x:xf numFmtId="0" fontId="1" fillId="0" borderId="4" xfId="0" applyNumberFormat="1" applyFont="1" applyFill="1" applyBorder="1" applyAlignment="1">
      <x:alignment vertical="center"/>
    </x:xf>
    <x:xf numFmtId="0" fontId="1" fillId="5" borderId="2" xfId="0" applyNumberFormat="1" applyFont="1" applyFill="1" applyBorder="1" applyAlignment="1">
      <x:alignment vertical="center"/>
    </x:xf>
    <x:xf numFmtId="0" fontId="1" fillId="5" borderId="3" xfId="0" applyNumberFormat="1" applyFont="1" applyFill="1" applyBorder="1" applyAlignment="1">
      <x:alignment vertical="center"/>
    </x:xf>
    <x:xf numFmtId="0" fontId="1" fillId="5" borderId="4" xfId="0" applyNumberFormat="1" applyFont="1" applyFill="1" applyBorder="1" applyAlignment="1">
      <x:alignment vertical="center"/>
    </x:xf>
    <x:xf numFmtId="0" fontId="1" fillId="4" borderId="2" xfId="0" applyNumberFormat="1" applyFont="1" applyFill="1" applyBorder="1" applyAlignment="1">
      <x:alignment vertical="center"/>
    </x:xf>
    <x:xf numFmtId="0" fontId="1" fillId="4" borderId="3" xfId="0" applyNumberFormat="1" applyFont="1" applyFill="1" applyBorder="1" applyAlignment="1">
      <x:alignment vertical="center"/>
    </x:xf>
    <x:xf numFmtId="0" fontId="1" fillId="4" borderId="4" xfId="0" applyNumberFormat="1" applyFont="1" applyFill="1" applyBorder="1" applyAlignment="1">
      <x:alignment vertical="center"/>
    </x:xf>
    <x:xf numFmtId="0" fontId="6" fillId="4" borderId="2" xfId="0" applyNumberFormat="1" applyFont="1" applyFill="1" applyBorder="1" applyAlignment="1">
      <x:alignment vertical="center"/>
    </x:xf>
    <x:xf numFmtId="0" fontId="6" fillId="4" borderId="3" xfId="0" applyNumberFormat="1" applyFont="1" applyFill="1" applyBorder="1" applyAlignment="1">
      <x:alignment vertical="center"/>
    </x:xf>
    <x:xf numFmtId="0" fontId="6" fillId="4" borderId="4" xfId="0" applyNumberFormat="1" applyFont="1" applyFill="1" applyBorder="1" applyAlignment="1">
      <x:alignment vertical="center"/>
    </x:xf>
    <x:xf numFmtId="203" fontId="6" fillId="4" borderId="2" xfId="0" applyNumberFormat="1" applyFont="1" applyFill="1" applyBorder="1" applyAlignment="1">
      <x:alignment vertical="center"/>
    </x:xf>
    <x:xf numFmtId="203" fontId="6" fillId="4" borderId="3" xfId="0" applyNumberFormat="1" applyFont="1" applyFill="1" applyBorder="1" applyAlignment="1">
      <x:alignment vertical="center"/>
    </x:xf>
    <x:xf numFmtId="203" fontId="6" fillId="4" borderId="4" xfId="0" applyNumberFormat="1" applyFont="1" applyFill="1" applyBorder="1" applyAlignment="1">
      <x:alignment vertical="center"/>
    </x:xf>
    <x:xf numFmtId="200" fontId="6" fillId="4" borderId="2" xfId="0" applyNumberFormat="1" applyFont="1" applyFill="1" applyBorder="1" applyAlignment="1">
      <x:alignment vertical="center"/>
    </x:xf>
    <x:xf numFmtId="200" fontId="1" fillId="5" borderId="2" xfId="0" applyNumberFormat="1" applyFont="1" applyFill="1" applyBorder="1" applyAlignment="1">
      <x:alignment vertical="center"/>
    </x:xf>
    <x:xf numFmtId="200" fontId="6" fillId="4" borderId="3" xfId="0" applyNumberFormat="1" applyFont="1" applyFill="1" applyBorder="1" applyAlignment="1">
      <x:alignment vertical="center"/>
    </x:xf>
    <x:xf numFmtId="200" fontId="1" fillId="5" borderId="3" xfId="0" applyNumberFormat="1" applyFont="1" applyFill="1" applyBorder="1" applyAlignment="1">
      <x:alignment vertical="center"/>
    </x:xf>
    <x:xf numFmtId="200" fontId="6" fillId="4" borderId="4" xfId="0" applyNumberFormat="1" applyFont="1" applyFill="1" applyBorder="1" applyAlignment="1">
      <x:alignment vertical="center"/>
    </x:xf>
    <x:xf numFmtId="200" fontId="1" fillId="5" borderId="4" xfId="0" applyNumberFormat="1" applyFont="1" applyFill="1" applyBorder="1" applyAlignment="1">
      <x:alignment vertical="center"/>
    </x:xf>
    <x:xf numFmtId="0" fontId="6" fillId="4" borderId="2" xfId="0" applyNumberFormat="1" applyFont="1" applyFill="1" applyBorder="1" applyAlignment="1">
      <x:alignment vertical="center" wrapText="1"/>
    </x:xf>
    <x:xf numFmtId="0" fontId="6" fillId="4" borderId="3" xfId="0" applyNumberFormat="1" applyFont="1" applyFill="1" applyBorder="1" applyAlignment="1">
      <x:alignment vertical="center" wrapText="1"/>
    </x:xf>
    <x:xf numFmtId="0" fontId="6" fillId="4" borderId="4" xfId="0" applyNumberFormat="1" applyFont="1" applyFill="1" applyBorder="1" applyAlignment="1">
      <x:alignment vertical="center" wrapText="1"/>
    </x:xf>
    <x:xf numFmtId="0" fontId="1" fillId="5" borderId="2" xfId="0" applyNumberFormat="1" applyFont="1" applyFill="1" applyBorder="1" applyAlignment="1">
      <x:alignment vertical="center" wrapText="1"/>
    </x:xf>
    <x:xf numFmtId="0" fontId="1" fillId="5" borderId="3" xfId="0" applyNumberFormat="1" applyFont="1" applyFill="1" applyBorder="1" applyAlignment="1">
      <x:alignment vertical="center" wrapText="1"/>
    </x:xf>
    <x:xf numFmtId="0" fontId="1" fillId="5" borderId="4" xfId="0" applyNumberFormat="1" applyFont="1" applyFill="1" applyBorder="1" applyAlignment="1">
      <x:alignment vertical="center" wrapText="1"/>
    </x:xf>
    <x:xf numFmtId="200" fontId="7"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0" fontId="7" fillId="2" borderId="0" xfId="0" applyNumberFormat="1" applyFont="1" applyFill="1" applyBorder="1" applyAlignment="1">
      <x:alignment vertical="center" wrapText="1"/>
    </x:xf>
  </x:cellXfs>
  <x:cellStyles count="1">
    <x:cellStyle name="Normal" xfId="0"/>
  </x:cellStyles>
  <x:dxfs count="5">
    <x:dxf>
      <x:font>
        <x:color rgb="FF9E293F"/>
      </x:font>
      <x:fill>
        <x:patternFill patternType="solid">
          <x:bgColor rgb="FFFCEEF1"/>
        </x:patternFill>
      </x:fill>
    </x:dxf>
    <x:dxf>
      <x:font>
        <x:color rgb="FF9E293F"/>
      </x:font>
      <x:fill>
        <x:patternFill patternType="solid">
          <x:bgColor rgb="FFFCEEF1"/>
        </x:patternFill>
      </x:fill>
    </x:dxf>
    <x:dxf>
      <x:font>
        <x:color rgb="FF9E293F"/>
      </x:font>
      <x:fill>
        <x:patternFill patternType="solid">
          <x:bgColor rgb="FFFCEEF1"/>
        </x:patternFill>
      </x:fill>
    </x:dxf>
    <x:dxf>
      <x:font>
        <x:color rgb="FF9E293F"/>
      </x:font>
      <x:fill>
        <x:patternFill patternType="solid">
          <x:bgColor rgb="FFFCEEF1"/>
        </x:patternFill>
      </x:fill>
    </x:dxf>
    <x:dxf>
      <x:font>
        <x:color rgb="FF9E293F"/>
      </x:font>
      <x:fill>
        <x:patternFill patternType="solid">
          <x:bgColor rgb="FFFCEEF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fe6312678164e26" /><Relationship Type="http://schemas.openxmlformats.org/officeDocument/2006/relationships/theme" Target="/xl/theme/theme1.xml" Id="Raca035c301af4b42" /><Relationship Type="http://schemas.openxmlformats.org/officeDocument/2006/relationships/sharedStrings" Target="/xl/sharedStrings.xml" Id="Rfabe07971ab04891" /><Relationship Type="http://schemas.openxmlformats.org/officeDocument/2006/relationships/worksheet" Target="/xl/worksheets/sheet1.xml" Id="R9d319354b85d4329" /><Relationship Type="http://schemas.openxmlformats.org/officeDocument/2006/relationships/worksheet" Target="/xl/worksheets/sheet2.xml" Id="R253cdc34f94248b8" /><Relationship Type="http://schemas.openxmlformats.org/officeDocument/2006/relationships/worksheet" Target="/xl/worksheets/sheet3.xml" Id="R9b2253b9cce54999" /><Relationship Type="http://schemas.openxmlformats.org/officeDocument/2006/relationships/worksheet" Target="/xl/worksheets/sheet4.xml" Id="Rfebb75f10cfd4eca" /><Relationship Type="http://schemas.openxmlformats.org/officeDocument/2006/relationships/worksheet" Target="/xl/worksheets/sheet5.xml" Id="R7320f7439a3148fe" /></Relationships>
</file>

<file path=xl/tables/table1.xml><?xml version="1.0" encoding="utf-8"?>
<x:table xmlns:x="http://schemas.openxmlformats.org/spreadsheetml/2006/main" id="1" name="BalanceAnterieure" displayName="BalanceAnterieure" ref="A13:H513" headerRowCount="1" totalsRowCount="0" totalsRowShown="0">
  <x:autoFilter ref="A13:H513"/>
  <x:tableColumns count="8">
    <x:tableColumn id="1" name="Compte"/>
    <x:tableColumn id="2" name="Libellé"/>
    <x:tableColumn id="3" name="Solde débiteur €"/>
    <x:tableColumn id="4" name="Solde créditeur €"/>
    <x:tableColumn id="5" name="Produit net €"/>
    <x:tableColumn id="6" name="Qualification"/>
    <x:tableColumn id="7" name="Justification / pièce"/>
    <x:tableColumn id="8" name="Validité de la ligne"/>
  </x:tableColumns>
  <x:tableStyleInfo name="TableStyleLight1" showFirstColumn="0" showLastColumn="0" showRowStripes="1" showColumnStripes="0"/>
</x:table>
</file>

<file path=xl/tables/table2.xml><?xml version="1.0" encoding="utf-8"?>
<x:table xmlns:x="http://schemas.openxmlformats.org/spreadsheetml/2006/main" id="3" name="BasesPaie" displayName="BasesPaie" ref="A13:F113" headerRowCount="1" totalsRowCount="0" totalsRowShown="0">
  <x:autoFilter ref="A13:F113"/>
  <x:tableColumns count="6">
    <x:tableColumn id="1" name="Matricule unique"/>
    <x:tableColumn id="2" name="Assiette TS annuelle €"/>
    <x:tableColumn id="3" name="Pièce / justification de la base"/>
    <x:tableColumn id="4" name="Fraction 9 229 à 18 423 €"/>
    <x:tableColumn id="5" name="Fraction au-delà de 18 423 €"/>
    <x:tableColumn id="6" name="Validité de la ligne"/>
  </x:tableColumns>
  <x:tableStyleInfo name="TableStyleLight1" showFirstColumn="0" showLastColumn="0" showRowStripes="1" showColumnStripes="0"/>
</x:table>
</file>

<file path=xl/tables/table3.xml><?xml version="1.0" encoding="utf-8"?>
<x:table xmlns:x="http://schemas.openxmlformats.org/spreadsheetml/2006/main" id="2" name="BalanceCourante" displayName="BalanceCourante" ref="A13:H513" headerRowCount="1" totalsRowCount="0" totalsRowShown="0">
  <x:autoFilter ref="A13:H513"/>
  <x:tableColumns count="8">
    <x:tableColumn id="1" name="Compte"/>
    <x:tableColumn id="2" name="Libellé"/>
    <x:tableColumn id="3" name="Solde débiteur €"/>
    <x:tableColumn id="4" name="Solde créditeur €"/>
    <x:tableColumn id="5" name="Débit − crédit €"/>
    <x:tableColumn id="6" name="Qualification"/>
    <x:tableColumn id="7" name="Justification / pièce"/>
    <x:tableColumn id="8" name="Validité de la lign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af971ed51924f07" /></Relationships>
</file>

<file path=xl/worksheets/_rels/sheet3.xml.rels>&#65279;<?xml version="1.0" encoding="utf-8"?><Relationships xmlns="http://schemas.openxmlformats.org/package/2006/relationships"><Relationship Type="http://schemas.openxmlformats.org/officeDocument/2006/relationships/table" Target="/xl/tables/table2.xml" Id="Rd57dc5ef53954a4b" /></Relationships>
</file>

<file path=xl/worksheets/_rels/sheet4.xml.rels>&#65279;<?xml version="1.0" encoding="utf-8"?><Relationships xmlns="http://schemas.openxmlformats.org/package/2006/relationships"><Relationship Type="http://schemas.openxmlformats.org/officeDocument/2006/relationships/table" Target="/xl/tables/table3.xml" Id="Rc0ee37648dc64f78" /></Relationships>
</file>

<file path=xl/worksheets/sheet1.xml><?xml version="1.0" encoding="utf-8"?>
<x:worksheet xmlns:x="http://schemas.openxmlformats.org/spreadsheetml/2006/main">
  <x:sheetPr>
    <x:tabColor rgb="FF272653"/>
  </x:sheetPr>
  <x:sheetViews>
    <x:sheetView showGridLines="0" workbookViewId="0">
      <x:pane ySplit="11" topLeftCell="A12" activePane="bottomLeft" state="frozen"/>
    </x:sheetView>
  </x:sheetViews>
  <x:sheetFormatPr defaultRowHeight="15"/>
  <x:cols>
    <x:col min="1" max="1" width="41.560001373291016" hidden="0" customWidth="1"/>
    <x:col min="2" max="2" width="27" hidden="0" customWidth="1"/>
    <x:col min="3" max="3" width="73.77999877929688" hidden="0" customWidth="1"/>
  </x:cols>
  <x:sheetData>
    <x:row r="1" ht="14" customHeight="1">
      <x:c r="A1" s="2"/>
      <x:c r="B1" s="2"/>
      <x:c r="C1" s="2"/>
    </x:row>
    <x:row r="2" ht="39" customHeight="1">
      <x:c r="A2" s="3" t="str">
        <x:v>Taxe sur les salaires · 2026</x:v>
      </x:c>
      <x:c r="B2" s="2"/>
      <x:c r="C2" s="2"/>
    </x:row>
    <x:row r="3" ht="32" customHeight="1">
      <x:c r="A3" s="5" t="str">
        <x:v>ecriturecomptable.fr · Métropole · Liquidation annuelle · Version du 22/09/2026</x:v>
      </x:c>
      <x:c r="B3" s="5"/>
      <x:c r="C3" s="5"/>
    </x:row>
    <x:row r="4" ht="29" customHeight="1">
      <x:c r="A4" s="2"/>
      <x:c r="B4" s="2"/>
      <x:c r="C4" s="2"/>
    </x:row>
    <x:row r="5" ht="53" customHeight="1">
      <x:c r="A5" s="8" t="str">
        <x:v>Votre situation</x:v>
      </x:c>
      <x:c r="B5" s="9" t="str">
        <x:f>IF(B31="Assujetti",IF(B35="Prêt","Assujetti · calcul prêt","Assujetti · à compléter"),B31)</x:f>
        <x:v>Rémunérations à préciser</x:v>
      </x:c>
      <x:c r="C5" s="8" t="str">
        <x:v>Le champ de la taxe et son montant sont deux questions distinctes. Complétez les cellules bleues ci-dessous.</x:v>
      </x:c>
    </x:row>
    <x:row r="6" ht="53" customHeight="1">
      <x:c r="A6" s="8" t="str">
        <x:v>Taxe annuelle nette 2026</x:v>
      </x:c>
      <x:c r="B6" s="17" t="str">
        <x:f>IF(OR(B31="Hors champ",B31="Exonéré : faible CA",B31="Exonéré : TVA"),0,IF(B35="Prêt",B51,""))</x:f>
      </x:c>
      <x:c r="C6" s="8" t="str">
        <x:v>La franchise, la décote et, si confirmé, l’abattement sont appliqués dans cet ordre. Une cellule vide n’est pas un zéro.</x:v>
      </x:c>
    </x:row>
    <x:row r="7" ht="53" customHeight="1">
      <x:c r="A7" s="8" t="str">
        <x:v>Solde fiscal après versements 2026</x:v>
      </x:c>
      <x:c r="B7" s="18" t="str">
        <x:f>IF(AND(ISNUMBER(B6),ISNUMBER(B26),B26&gt;=0),B6-B26,"")</x:f>
      </x:c>
      <x:c r="C7" s="8" t="str">
        <x:v>Montant négatif = excédent de versements à rapprocher. Ce solde annuel ne prouve pas que le compte 447 est apuré.</x:v>
      </x:c>
    </x:row>
    <x:row r="8" ht="53" customHeight="1">
      <x:c r="A8" s="8" t="str">
        <x:v>Ajustement de charge 6311</x:v>
      </x:c>
      <x:c r="B8" s="18" t="str">
        <x:f>IF(AND(ISNUMBER(B6),'Balance 2026'!F5="Prêt"),ROUND(B6-'Balance 2026'!B10,2),"")</x:f>
      </x:c>
      <x:c r="C8" s="8" t="str">
        <x:v>Positif : débit 6311 / crédit 447. Négatif : écriture inverse. Déduire uniquement la charge rattachée à la TS 2026, hors corrections d’années antérieures.</x:v>
      </x:c>
    </x:row>
    <x:row r="9" ht="29" customHeight="1">
      <x:c r="A9" s="10"/>
      <x:c r="B9" s="10"/>
      <x:c r="C9" s="10"/>
    </x:row>
    <x:row r="10" ht="29" customHeight="1">
      <x:c r="A10" s="20" t="str">
        <x:v>Parcours : 1. Situation → 2. Balance 2025 → 3. Paie 2026 → 4. Balance 2026 (facultative)</x:v>
      </x:c>
      <x:c r="B10" s="20"/>
      <x:c r="C10" s="20"/>
    </x:row>
    <x:row r="11" ht="29" customHeight="1">
      <x:c r="A11" s="10"/>
      <x:c r="B11" s="10"/>
      <x:c r="C11" s="10"/>
    </x:row>
    <x:row r="12" ht="32" customHeight="1">
      <x:c r="A12" s="12" t="str">
        <x:v>1 · Votre situation et vos données validées</x:v>
      </x:c>
      <x:c r="B12" s="12"/>
      <x:c r="C12" s="12"/>
    </x:row>
    <x:row r="13" ht="29" customHeight="1">
      <x:c r="A13" s="10"/>
      <x:c r="B13" s="10"/>
      <x:c r="C13" s="10"/>
    </x:row>
    <x:row r="14" ht="48" customHeight="1">
      <x:c r="A14" s="10" t="str">
        <x:v>Établissement de l’employeur</x:v>
      </x:c>
      <x:c r="B14" s="14"/>
      <x:c r="C14" s="10" t="str">
        <x:v>Métropole uniquement. DOM, implantation étrangère ou doute : traitement spécifique.</x:v>
      </x:c>
    </x:row>
    <x:row r="15" ht="48" customHeight="1">
      <x:c r="A15" s="10" t="str">
        <x:v>Rémunérations concernées versées en 2026 ?</x:v>
      </x:c>
      <x:c r="B15" s="14"/>
      <x:c r="C15" s="10" t="str">
        <x:v>Inclure les dirigeants dont la rémunération relève de la TS. « Non » signifie aucune rémunération dans le champ.</x:v>
      </x:c>
    </x:row>
    <x:row r="16" ht="63" customHeight="1">
      <x:c r="A16" s="10" t="str">
        <x:v>Régime ordinaire et stable confirmé ?</x:v>
      </x:c>
      <x:c r="B16" s="14"/>
      <x:c r="C16" s="10" t="str">
        <x:v>Voir Guide : création, changement de TVA, secteurs, groupe TVA, professions à seuils spéciaux, exonérations particulières… choisir Non si concerné ou incertain.</x:v>
      </x:c>
    </x:row>
    <x:row r="17" ht="48" customHeight="1">
      <x:c r="A17" s="10" t="str">
        <x:v>Opérations soumises à TVA en 2026 ?</x:v>
      </x:c>
      <x:c r="B17" s="14"/>
      <x:c r="C17" s="10" t="str">
        <x:v>Ce critère porte sur l’année de paiement des rémunérations. Le test de 90 % porte, lui, sur 2025.</x:v>
      </x:c>
    </x:row>
    <x:row r="18" ht="48" customHeight="1">
      <x:c r="A18" s="10" t="str">
        <x:v>CA total 2025 retenu pour l’exonération</x:v>
      </x:c>
      <x:c r="B18" s="15"/>
      <x:c r="C18" s="10" t="str">
        <x:v>Saisir le CA fiscal validé de l’année civile, pas uniquement le compte 70. Le BOFiP inclut notamment dividendes et subventions.</x:v>
      </x:c>
    </x:row>
    <x:row r="19" ht="48" customHeight="1">
      <x:c r="A19" s="10" t="str">
        <x:v>Dont autres prestations de services</x:v>
      </x:c>
      <x:c r="B19" s="15"/>
      <x:c r="C19" s="10" t="str">
        <x:v>Part du CA relevant du plafond de 37 500 €, hors ventes à consommer sur place et hébergement. En cas de doute sur la ventilation, ne validez pas la ligne suivante.</x:v>
      </x:c>
    </x:row>
    <x:row r="20" ht="48" customHeight="1">
      <x:c r="A20" s="10" t="str">
        <x:v>Les deux CA et leur périmètre sont validés ?</x:v>
      </x:c>
      <x:c r="B20" s="14"/>
      <x:c r="C20" s="10" t="str">
        <x:v>Les recettes hors comptes 70, dont dividendes et subventions, et leur incidence sur les deux plafonds ont été examinées. Ne pas confondre ce CA avec le rapport retraité.</x:v>
      </x:c>
    </x:row>
    <x:row r="21" ht="48" customHeight="1">
      <x:c r="A21" s="10" t="str">
        <x:v>Part exacte du CA 2025 soumise à TVA</x:v>
      </x:c>
      <x:c r="B21" s="16"/>
      <x:c r="C21" s="10" t="str">
        <x:v>Saisir, par exemple, 89,5 %. Ne pas arrondir à 90 %. Inutile si aucune TVA en 2026 ou exonération pour faible CA.</x:v>
      </x:c>
    </x:row>
    <x:row r="22" ht="48" customHeight="1">
      <x:c r="A22" s="10" t="str">
        <x:v>La proportion du test de 90 % est validée ?</x:v>
      </x:c>
      <x:c r="B22" s="14"/>
      <x:c r="C22" s="10" t="str">
        <x:v>Documenter son périmètre fiscal. Le dénominateur peut nécessiter une analyse distincte du rapport issu de la balance.</x:v>
      </x:c>
    </x:row>
    <x:row r="23" ht="48" customHeight="1">
      <x:c r="A23" s="10" t="str">
        <x:v>Droit à l’abattement de 24 256 € confirmé ?</x:v>
      </x:c>
      <x:c r="B23" s="14"/>
      <x:c r="C23" s="10" t="str">
        <x:v>Oui uniquement pour un organisme éligible à l’article 1679 A. Une association n’y a pas droit par simple choix dans le fichier.</x:v>
      </x:c>
    </x:row>
    <x:row r="24" ht="48" customHeight="1">
      <x:c r="A24" s="10" t="str">
        <x:v>Paie TS 2026 complète et définitive ?</x:v>
      </x:c>
      <x:c r="B24" s="14"/>
      <x:c r="C24" s="10" t="str">
        <x:v>Oui après contrôle de toutes les personnes et des bases TS sur l’année civile entière. En septembre, les salaires futurs ne sont pas encore connus.</x:v>
      </x:c>
    </x:row>
    <x:row r="25" ht="48" customHeight="1">
      <x:c r="A25" s="10" t="str">
        <x:v>Références de validation fiscale</x:v>
      </x:c>
      <x:c r="B25" s="14"/>
      <x:c r="C25" s="10" t="str">
        <x:v>Pièces / note justifiant les CA, le test de 90 % et l’éventuel abattement. À conserver avec le classeur.</x:v>
      </x:c>
    </x:row>
    <x:row r="26" ht="48" customHeight="1">
      <x:c r="A26" s="10" t="str">
        <x:v>Versements déjà affectés à la TS 2026</x:v>
      </x:c>
      <x:c r="B26" s="15"/>
      <x:c r="C26" s="10" t="str">
        <x:v>Inclure seulement les paiements imputables à cette taxe et à 2026, hors dette antérieure. Saisir 0 si aucun. Facultatif pour calculer la taxe annuelle.</x:v>
      </x:c>
    </x:row>
    <x:row r="27" ht="48" customHeight="1">
      <x:c r="A27" s="10" t="str">
        <x:v>Taxe nette due au titre de 2025</x:v>
      </x:c>
      <x:c r="B27" s="15"/>
      <x:c r="C27" s="10" t="str">
        <x:v>Facultatif : détermine la périodicité des paiements 2026. Saisir le montant dû, pas les seuls décaissements.</x:v>
      </x:c>
    </x:row>
    <x:row r="28" ht="29" customHeight="1">
      <x:c r="A28" s="10"/>
      <x:c r="B28" s="10"/>
      <x:c r="C28" s="10"/>
    </x:row>
    <x:row r="29" ht="32" customHeight="1">
      <x:c r="A29" s="12" t="str">
        <x:v>2 · Conditions de calcul et rapport retenu</x:v>
      </x:c>
      <x:c r="B29" s="12"/>
      <x:c r="C29" s="12"/>
    </x:row>
    <x:row r="30" ht="29" customHeight="1">
      <x:c r="A30" s="10"/>
      <x:c r="B30" s="10"/>
      <x:c r="C30" s="10"/>
    </x:row>
    <x:row r="31" ht="49" customHeight="1">
      <x:c r="A31" s="10" t="str">
        <x:v>Conclusion sur le champ</x:v>
      </x:c>
      <x:c r="B31" s="10" t="str">
        <x:f>IF(B15="Non","Hors champ",IF(B15&lt;&gt;"Oui","Rémunérations à préciser",IF(B14&lt;&gt;"Métropole","Territoire à vérifier",IF(B16&lt;&gt;"Oui","Régime à vérifier",IF(NOT(AND(ISNUMBER(B18),ISNUMBER(B19),B18&gt;=0,B19&gt;=0,B19&lt;=B18,B20="Oui")),"CA 2025 à valider",IF(AND(B18&lt;=B74,B19&lt;=B75),"Exonéré : faible CA",IF(B17="Non","Assujetti",IF(B17&lt;&gt;"Oui","TVA 2026 à préciser",IF(NOT(AND(ISNUMBER(B21),B21&gt;=0,B21&lt;=1,B22="Oui")),"Test de 90 % à valider",IF(B21&gt;=B76,"Exonéré : TVA",IF(B21=0,"Changement TVA à vérifier","Assujetti")))))))))))</x:f>
        <x:v>Rémunérations à préciser</x:v>
      </x:c>
      <x:c r="C31" s="10" t="str">
        <x:v>La première donnée manquante ou le premier cas particulier est signalé ici.</x:v>
      </x:c>
    </x:row>
    <x:row r="32" ht="49" customHeight="1">
      <x:c r="A32" s="10" t="str">
        <x:v>Rapport brut d’assujettissement</x:v>
      </x:c>
      <x:c r="B32" s="19" t="str">
        <x:f>IF(B31&lt;&gt;"Assujetti","",IF(B17="Non",1,IF('Balance 2025'!F5="Prêt",'Balance 2025'!D10/('Balance 2025'!B10+'Balance 2025'!D10),"")))</x:f>
      </x:c>
      <x:c r="C32" s="10" t="str">
        <x:v>100 % si aucune opération soumise à TVA en 2026. Sinon, recettes sans droit / total retenu (Balance 2025).</x:v>
      </x:c>
    </x:row>
    <x:row r="33" ht="49" customHeight="1">
      <x:c r="A33" s="10" t="str">
        <x:v>Rapport applicable après atténuation</x:v>
      </x:c>
      <x:c r="B33" s="19" t="str">
        <x:f>IF(NOT(ISNUMBER(B32)),"",IF(INT(ROUND(B32*100,10))/100&lt;=B77,0,IF(INT(ROUND(B32*100,10))/100&lt;=B78,2*INT(ROUND(B32*100,10))/100-B78,INT(ROUND(B32*100,10))/100)))</x:f>
      </x:c>
      <x:c r="C33" s="10" t="str">
        <x:v>Option d’arrondi au pourcentage entier inférieur, puis atténuation entre 10 % et 20 %. Le test d’exonération de 90 % reste exact.</x:v>
      </x:c>
    </x:row>
    <x:row r="34" ht="49" customHeight="1">
      <x:c r="A34" s="10" t="str">
        <x:v>État des bases de paie</x:v>
      </x:c>
      <x:c r="B34" s="10" t="str">
        <x:f>IF('Paie 2026'!D5&lt;&gt;"Prêt",'Paie 2026'!D5,IF(B24&lt;&gt;"Oui","Paie annuelle à confirmer","Prêt"))</x:f>
        <x:v>Paie à renseigner</x:v>
      </x:c>
      <x:c r="C34" s="10" t="str">
        <x:v>Une ligne par personne avec sa base TS annuelle ; les entrées et sorties ne proratisent pas les seuils annuels.</x:v>
      </x:c>
    </x:row>
    <x:row r="35" ht="49" customHeight="1">
      <x:c r="A35" s="10" t="str">
        <x:v>Disponibilité du calcul annuel</x:v>
      </x:c>
      <x:c r="B35" s="10" t="str">
        <x:f>IF(OR(B31="Hors champ",B31="Exonéré : faible CA",B31="Exonéré : TVA"),"Pas de TS calculée",IF(B31&lt;&gt;"Assujetti","Situation à compléter",IF(NOT(ISNUMBER(B33)),"Balance 2025 à valider",IF(B34&lt;&gt;"Prêt",B34,IF(AND(B23&lt;&gt;"Oui",B23&lt;&gt;"Non"),"Abattement à vérifier","Prêt")))))</x:f>
        <x:v>Situation à compléter</x:v>
      </x:c>
      <x:c r="C35" s="10" t="str">
        <x:v>Paie complète, rapport justifié et statut de l’abattement renseigné sont nécessaires pour présenter un montant.</x:v>
      </x:c>
    </x:row>
    <x:row r="36" ht="29" customHeight="1">
      <x:c r="A36" s="10"/>
      <x:c r="B36" s="10"/>
      <x:c r="C36" s="10"/>
    </x:row>
    <x:row r="37" ht="32" customHeight="1">
      <x:c r="A37" s="12" t="str">
        <x:v>3 · Liquidation annuelle détaillée · euros</x:v>
      </x:c>
      <x:c r="B37" s="12"/>
      <x:c r="C37" s="12"/>
    </x:row>
    <x:row r="38" ht="29" customHeight="1">
      <x:c r="A38" s="10"/>
      <x:c r="B38" s="10"/>
      <x:c r="C38" s="10"/>
    </x:row>
    <x:row r="39" ht="44" customHeight="1">
      <x:c r="A39" s="10" t="str">
        <x:v>Base totale arrondie à l’euro</x:v>
      </x:c>
      <x:c r="B39" s="21" t="str">
        <x:f>IF(B35="Prêt",ROUND(SUM('Paie 2026'!B14:B113),0),"")</x:f>
      </x:c>
      <x:c r="C39" s="10" t="str">
        <x:v>Assiette TS issue de la paie, sans la déduction de 1,75 % applicable à la CSG.</x:v>
      </x:c>
    </x:row>
    <x:row r="40" ht="44" customHeight="1">
      <x:c r="A40" s="10" t="str">
        <x:v>Base de la première majoration</x:v>
      </x:c>
      <x:c r="B40" s="21" t="str">
        <x:f>IF(B35="Prêt",ROUND(SUM('Paie 2026'!D14:D113),0),"")</x:f>
      </x:c>
      <x:c r="C40" s="10" t="str">
        <x:v>Somme des fractions individuelles de 9 229 € à 18 423 €.</x:v>
      </x:c>
    </x:row>
    <x:row r="41" ht="44" customHeight="1">
      <x:c r="A41" s="10" t="str">
        <x:v>Base de la seconde majoration</x:v>
      </x:c>
      <x:c r="B41" s="21" t="str">
        <x:f>IF(B35="Prêt",ROUND(SUM('Paie 2026'!E14:E113),0),"")</x:f>
      </x:c>
      <x:c r="C41" s="10" t="str">
        <x:v>Somme des fractions individuelles supérieures à 18 423 €.</x:v>
      </x:c>
    </x:row>
    <x:row r="42" ht="29" customHeight="1">
      <x:c r="A42" s="10"/>
      <x:c r="B42" s="10"/>
      <x:c r="C42" s="10"/>
    </x:row>
    <x:row r="43" ht="44" customHeight="1">
      <x:c r="A43" s="10" t="str">
        <x:v>Taux normal : 4,25 % sur toute la base</x:v>
      </x:c>
      <x:c r="B43" s="21" t="str">
        <x:f>IF(B35="Prêt",ROUND(B39*B68,0),"")</x:f>
      </x:c>
      <x:c r="C43" s="10" t="str">
        <x:v>Arrondi de la ligne de taxe, après arrondi de sa base.</x:v>
      </x:c>
    </x:row>
    <x:row r="44" ht="44" customHeight="1">
      <x:c r="A44" s="10" t="str">
        <x:v>Majoration : 4,25 % sur la première tranche</x:v>
      </x:c>
      <x:c r="B44" s="21" t="str">
        <x:f>IF(B35="Prêt",ROUND(B40*B69,0),"")</x:f>
      </x:c>
      <x:c r="C44" s="10" t="str">
        <x:v>Le taux global de cette tranche est donc de 8,50 %.</x:v>
      </x:c>
    </x:row>
    <x:row r="45" ht="44" customHeight="1">
      <x:c r="A45" s="10" t="str">
        <x:v>Majoration : 9,35 % sur la seconde tranche</x:v>
      </x:c>
      <x:c r="B45" s="21" t="str">
        <x:f>IF(B35="Prêt",ROUND(B41*B70,0),"")</x:f>
      </x:c>
      <x:c r="C45" s="10" t="str">
        <x:v>Le taux global de cette tranche est donc de 13,60 %.</x:v>
      </x:c>
    </x:row>
    <x:row r="46" ht="44" customHeight="1">
      <x:c r="A46" s="10" t="str">
        <x:v>Taxe avant rapport</x:v>
      </x:c>
      <x:c r="B46" s="21" t="str">
        <x:f>IF(B35="Prêt",SUM(B43:B45),"")</x:f>
      </x:c>
      <x:c r="C46" s="10" t="str">
        <x:v>Les trois lignes de taxe arrondies sont additionnées.</x:v>
      </x:c>
    </x:row>
    <x:row r="47" ht="44" customHeight="1">
      <x:c r="A47" s="10" t="str">
        <x:v>Taxe brute après rapport</x:v>
      </x:c>
      <x:c r="B47" s="21" t="str">
        <x:f>IF(B35="Prêt",ROUND(B46*B33,0),"")</x:f>
      </x:c>
      <x:c r="C47" s="10" t="str">
        <x:v>Le rapport s’applique à la taxe, jamais aux salaires avant le barème.</x:v>
      </x:c>
    </x:row>
    <x:row r="48" ht="44" customHeight="1">
      <x:c r="A48" s="10" t="str">
        <x:v>Franchise de paiement</x:v>
      </x:c>
      <x:c r="B48" s="21" t="str">
        <x:f>IF(B35="Prêt",IF(B47&lt;=B71,B47,0),"")</x:f>
      </x:c>
      <x:c r="C48" s="10" t="str">
        <x:v>La franchise annule la taxe brute inférieure ou égale à 1 200 €.</x:v>
      </x:c>
    </x:row>
    <x:row r="49" ht="44" customHeight="1">
      <x:c r="A49" s="10" t="str">
        <x:v>Décote</x:v>
      </x:c>
      <x:c r="B49" s="21" t="str">
        <x:f>IF(B35="Prêt",IF(AND(B47&gt;B71,B47&lt;=B72),ROUND((B72-B47)*B79,0),0),"")</x:f>
      </x:c>
      <x:c r="C49" s="10" t="str">
        <x:v>Entre 1 200 € et 2 040 € : 75 % de la différence entre 2 040 € et la taxe brute.</x:v>
      </x:c>
    </x:row>
    <x:row r="50" ht="44" customHeight="1">
      <x:c r="A50" s="10" t="str">
        <x:v>Abattement effectivement utilisé</x:v>
      </x:c>
      <x:c r="B50" s="21" t="str">
        <x:f>IF(B35="Prêt",IF(B23="Oui",MIN(B73,MAX(0,B47-B48-B49)),0),"")</x:f>
      </x:c>
      <x:c r="C50" s="10" t="str">
        <x:v>Après franchise et décote. Ne jamais réappliquer la franchise après cet abattement.</x:v>
      </x:c>
    </x:row>
    <x:row r="51" ht="44" customHeight="1">
      <x:c r="A51" s="10" t="str">
        <x:v>Taxe annuelle nette</x:v>
      </x:c>
      <x:c r="B51" s="21" t="str">
        <x:f>IF(B35="Prêt",MAX(0,B47-B48-B49-B50),"")</x:f>
      </x:c>
      <x:c r="C51" s="10" t="str">
        <x:v>Une TS nulle après allègements ne vaut pas exonération du champ.</x:v>
      </x:c>
    </x:row>
    <x:row r="52" ht="29" customHeight="1">
      <x:c r="A52" s="10"/>
      <x:c r="B52" s="10"/>
      <x:c r="C52" s="10"/>
    </x:row>
    <x:row r="53" ht="44" customHeight="1">
      <x:c r="A53" s="10" t="str">
        <x:v>Périodicité des paiements 2026</x:v>
      </x:c>
      <x:c r="B53" s="10" t="str">
        <x:f>IF(NOT(AND(ISNUMBER(B27),B27&gt;=0)),"Taxe 2025 à renseigner",IF(B27&lt;B80,"Annuelle",IF(B27&lt;=B81,"Trimestrielle","Mensuelle")))</x:f>
        <x:v>Taxe 2025 à renseigner</x:v>
      </x:c>
      <x:c r="C53" s="10" t="str">
        <x:v>Le montant de 2025 détermine la périodicité. La liquidation annuelle régularise les acomptes.</x:v>
      </x:c>
    </x:row>
    <x:row r="54" ht="29" customHeight="1">
      <x:c r="A54" s="10"/>
      <x:c r="B54" s="10"/>
      <x:c r="C54" s="10"/>
    </x:row>
    <x:row r="55" ht="32" customHeight="1">
      <x:c r="A55" s="12" t="str">
        <x:v>4 · Rapprochement comptable facultatif</x:v>
      </x:c>
      <x:c r="B55" s="12"/>
      <x:c r="C55" s="12"/>
    </x:row>
    <x:row r="56" ht="29" customHeight="1">
      <x:c r="A56" s="10"/>
      <x:c r="B56" s="10"/>
      <x:c r="C56" s="10"/>
    </x:row>
    <x:row r="57" ht="44" customHeight="1">
      <x:c r="A57" s="10" t="str">
        <x:v>Dette TS 447 après ajustement</x:v>
      </x:c>
      <x:c r="B57" s="22" t="str">
        <x:f>IF(AND(ISNUMBER(B8),'Balance 2026'!F5="Prêt"),ROUND('Balance 2026'!D10+B8,2),"")</x:f>
      </x:c>
      <x:c r="C57" s="10" t="str">
        <x:v>Solde créditeur positif ; solde débiteur négatif. Peut encore inclure un reliquat d’un autre exercice.</x:v>
      </x:c>
    </x:row>
    <x:row r="58" ht="44" customHeight="1">
      <x:c r="A58" s="10" t="str">
        <x:v>Écart avec le solde fiscal de 2026</x:v>
      </x:c>
      <x:c r="B58" s="22" t="str">
        <x:f>IF(AND(ISNUMBER(B57),ISNUMBER(B7)),ROUND(B57-B7,2),"")</x:f>
      </x:c>
      <x:c r="C58" s="10" t="str">
        <x:v>Un écart exige un rapprochement : dette d’ouverture, paiement affecté à une autre année, autre taxe ou écriture manquante. Ne pas le solder automatiquement.</x:v>
      </x:c>
    </x:row>
    <x:row r="59" ht="29" customHeight="1">
      <x:c r="A59" s="10"/>
      <x:c r="B59" s="10"/>
      <x:c r="C59" s="10"/>
    </x:row>
    <x:row r="60" ht="29" customHeight="1">
      <x:c r="A60" s="10"/>
      <x:c r="B60" s="10"/>
      <x:c r="C60" s="10"/>
    </x:row>
    <x:row r="61" ht="29" customHeight="1">
      <x:c r="A61" s="10"/>
      <x:c r="B61" s="10"/>
      <x:c r="C61" s="10"/>
    </x:row>
    <x:row r="62" ht="29" customHeight="1">
      <x:c r="A62" s="10"/>
      <x:c r="B62" s="10"/>
      <x:c r="C62" s="10"/>
    </x:row>
    <x:row r="63" ht="32" customHeight="1">
      <x:c r="A63" s="12" t="str">
        <x:v>Paramètres fiscaux 2026 · sources officielles, vérifiées au 22/09/2026</x:v>
      </x:c>
      <x:c r="B63" s="12"/>
      <x:c r="C63" s="12"/>
    </x:row>
    <x:row r="64" ht="29" customHeight="1">
      <x:c r="A64" s="10"/>
      <x:c r="B64" s="10"/>
      <x:c r="C64" s="10"/>
    </x:row>
    <x:row r="65" ht="29" customHeight="1">
      <x:c r="A65" s="10"/>
      <x:c r="B65" s="10"/>
      <x:c r="C65" s="10"/>
    </x:row>
    <x:row r="66" ht="45" customHeight="1">
      <x:c r="A66" s="10" t="str">
        <x:v>Seuil annuel de première tranche</x:v>
      </x:c>
      <x:c r="B66" s="21" t="n">
        <x:v>9229</x:v>
      </x:c>
      <x:c r="C66" s="23" t="str">
        <x:v>CGI 231 / formulaire 2501-SD 2026</x:v>
      </x:c>
    </x:row>
    <x:row r="67" ht="45" customHeight="1">
      <x:c r="A67" s="10" t="str">
        <x:v>Seuil annuel de seconde tranche</x:v>
      </x:c>
      <x:c r="B67" s="21" t="n">
        <x:v>18423</x:v>
      </x:c>
      <x:c r="C67" s="23" t="str">
        <x:v>https://www.impots.gouv.fr/sites/default/files/formulaires/2501-sd/2026/2501-sd_5272.pdf</x:v>
      </x:c>
    </x:row>
    <x:row r="68" ht="45" customHeight="1">
      <x:c r="A68" s="10" t="str">
        <x:v>Taux normal</x:v>
      </x:c>
      <x:c r="B68" s="19" t="n">
        <x:v>0.0425</x:v>
      </x:c>
      <x:c r="C68" s="23" t="str">
        <x:v>https://www.legifrance.gouv.fr/codes/article_lc/LEGIARTI000054370158</x:v>
      </x:c>
    </x:row>
    <x:row r="69" ht="45" customHeight="1">
      <x:c r="A69" s="10" t="str">
        <x:v>Première majoration</x:v>
      </x:c>
      <x:c r="B69" s="19" t="n">
        <x:v>0.0425</x:v>
      </x:c>
      <x:c r="C69" s="23" t="str">
        <x:v>Taux additionnel, pas taux global.</x:v>
      </x:c>
    </x:row>
    <x:row r="70" ht="45" customHeight="1">
      <x:c r="A70" s="10" t="str">
        <x:v>Seconde majoration</x:v>
      </x:c>
      <x:c r="B70" s="19" t="n">
        <x:v>0.0935</x:v>
      </x:c>
      <x:c r="C70" s="23" t="str">
        <x:v>Taux additionnel, pas taux global.</x:v>
      </x:c>
    </x:row>
    <x:row r="71" ht="45" customHeight="1">
      <x:c r="A71" s="10" t="str">
        <x:v>Franchise</x:v>
      </x:c>
      <x:c r="B71" s="21" t="n">
        <x:v>1200</x:v>
      </x:c>
      <x:c r="C71" s="23" t="str">
        <x:v>https://bofip.impots.gouv.fr/bofip/6686-PGP.html/identifiant=BOI-TPS-TS-30-20200624</x:v>
      </x:c>
    </x:row>
    <x:row r="72" ht="45" customHeight="1">
      <x:c r="A72" s="10" t="str">
        <x:v>Fin de la décote</x:v>
      </x:c>
      <x:c r="B72" s="21" t="n">
        <x:v>2040</x:v>
      </x:c>
      <x:c r="C72" s="23" t="str">
        <x:v>Même source : liquidation, franchise, décote.</x:v>
      </x:c>
    </x:row>
    <x:row r="73" ht="45" customHeight="1">
      <x:c r="A73" s="10" t="str">
        <x:v>Abattement annuel maximal</x:v>
      </x:c>
      <x:c r="B73" s="21" t="n">
        <x:v>24256</x:v>
      </x:c>
      <x:c r="C73" s="23" t="str">
        <x:v>https://www.legifrance.gouv.fr/codes/article_lc/LEGIARTI000053278878</x:v>
      </x:c>
    </x:row>
    <x:row r="74" ht="45" customHeight="1">
      <x:c r="A74" s="10" t="str">
        <x:v>Plafond de CA total N−1</x:v>
      </x:c>
      <x:c r="B74" s="21" t="n">
        <x:v>85000</x:v>
      </x:c>
      <x:c r="C74" s="23" t="str">
        <x:v>https://www.legifrance.gouv.fr/codes/article_lc/LEGIARTI000052488142</x:v>
      </x:c>
    </x:row>
    <x:row r="75" ht="45" customHeight="1">
      <x:c r="A75" s="10" t="str">
        <x:v>Plafond des autres services N−1</x:v>
      </x:c>
      <x:c r="B75" s="21" t="n">
        <x:v>37500</x:v>
      </x:c>
      <x:c r="C75" s="23" t="str">
        <x:v>https://bofip.impots.gouv.fr/bofip/11890-PGP.html/identifiant=BOI-TPS-TS-10-10-20-20240221</x:v>
      </x:c>
    </x:row>
    <x:row r="76" ht="45" customHeight="1">
      <x:c r="A76" s="10" t="str">
        <x:v>Seuil du test TVA</x:v>
      </x:c>
      <x:c r="B76" s="19" t="n">
        <x:v>0.9</x:v>
      </x:c>
      <x:c r="C76" s="23" t="str">
        <x:v>CGI 231 : proportion exacte, seuil inclus.</x:v>
      </x:c>
    </x:row>
    <x:row r="77" ht="45" customHeight="1">
      <x:c r="A77" s="10" t="str">
        <x:v>Borne basse de l’atténuation</x:v>
      </x:c>
      <x:c r="B77" s="19" t="n">
        <x:v>0.1</x:v>
      </x:c>
      <x:c r="C77" s="23" t="str">
        <x:v>https://bofip.impots.gouv.fr/bofip/6693-PGP.html/identifiant=BOI-TPS-TS-20-30-20250205</x:v>
      </x:c>
    </x:row>
    <x:row r="78" ht="45" customHeight="1">
      <x:c r="A78" s="10" t="str">
        <x:v>Borne haute de l’atténuation</x:v>
      </x:c>
      <x:c r="B78" s="19" t="n">
        <x:v>0.2</x:v>
      </x:c>
      <x:c r="C78" s="23" t="str">
        <x:v>Rapport tronqué au pourcentage entier inférieur, puis atténuation.</x:v>
      </x:c>
    </x:row>
    <x:row r="79" ht="45" customHeight="1">
      <x:c r="A79" s="10" t="str">
        <x:v>Coefficient de décote</x:v>
      </x:c>
      <x:c r="B79" s="19" t="n">
        <x:v>0.75</x:v>
      </x:c>
      <x:c r="C79" s="23" t="str">
        <x:v>Méthode d’arrondis : notice annuelle 2502-SD 2025 (barème remplacé par celui de 2026).</x:v>
      </x:c>
    </x:row>
    <x:row r="80" ht="45" customHeight="1">
      <x:c r="A80" s="10" t="str">
        <x:v>Début de la périodicité trimestrielle</x:v>
      </x:c>
      <x:c r="B80" s="21" t="n">
        <x:v>4000</x:v>
      </x:c>
      <x:c r="C80" s="23" t="str">
        <x:v>https://bofip.impots.gouv.fr/bofip/6683-PGP.html/identifiant=BOI-TPS-TS-40-20200624</x:v>
      </x:c>
    </x:row>
    <x:row r="81" ht="45" customHeight="1">
      <x:c r="A81" s="10" t="str">
        <x:v>Dernier montant de la périodicité trimestrielle</x:v>
      </x:c>
      <x:c r="B81" s="21" t="n">
        <x:v>10000</x:v>
      </x:c>
      <x:c r="C81" s="23" t="str">
        <x:v>Au-delà : mensuelle. 4 000 € exactement : trimestrielle.</x:v>
      </x:c>
    </x:row>
    <x:row r="82" ht="29" customHeight="1">
      <x:c r="A82" s="10"/>
      <x:c r="B82" s="10"/>
      <x:c r="C82" s="10"/>
    </x:row>
    <x:row r="83" ht="45" customHeight="1">
      <x:c r="A83" s="10" t="str">
        <x:v>Notice de liquidation / arrondis</x:v>
      </x:c>
      <x:c r="B83" s="10" t="str">
        <x:v>2025 : méthode uniquement</x:v>
      </x:c>
      <x:c r="C83" s="23" t="str">
        <x:v>https://www.impots.gouv.fr/sites/default/files/formulaires/2502-sd/2025/2502-sd_5241.pdf</x:v>
      </x:c>
    </x:row>
    <x:row r="84" ht="29" customHeight="1">
      <x:c r="A84" s="10"/>
      <x:c r="B84" s="10"/>
      <x:c r="C84" s="10"/>
    </x:row>
  </x:sheetData>
  <x:conditionalFormatting sqref="B31:B35">
    <x:cfRule type="containsText" dxfId="3" priority="1" operator="containsText" text="vérifier"/>
  </x:conditionalFormatting>
  <x:conditionalFormatting sqref="B5:B5">
    <x:cfRule type="containsText" dxfId="4" priority="2" operator="containsText" text="vérifier"/>
  </x:conditionalFormatting>
  <x:dataValidations count="13">
    <x:dataValidation type="list" sqref="B14">
      <x:formula1>"Métropole,Autre / à vérifier"</x:formula1>
    </x:dataValidation>
    <x:dataValidation type="list" sqref="B15">
      <x:formula1>"Oui,Non,À vérifier"</x:formula1>
    </x:dataValidation>
    <x:dataValidation type="list" sqref="B16">
      <x:formula1>"Oui,Non,À vérifier"</x:formula1>
    </x:dataValidation>
    <x:dataValidation type="list" sqref="B17">
      <x:formula1>"Oui,Non,À vérifier"</x:formula1>
    </x:dataValidation>
    <x:dataValidation type="list" sqref="B20">
      <x:formula1>"Oui,Non,À vérifier"</x:formula1>
    </x:dataValidation>
    <x:dataValidation type="list" sqref="B22">
      <x:formula1>"Oui,Non,À vérifier"</x:formula1>
    </x:dataValidation>
    <x:dataValidation type="list" sqref="B23">
      <x:formula1>"Oui,Non,À vérifier"</x:formula1>
    </x:dataValidation>
    <x:dataValidation type="list" sqref="B24">
      <x:formula1>"Oui,Non,À vérifier"</x:formula1>
    </x:dataValidation>
    <x:dataValidation type="decimal" operator="between" sqref="B18">
      <x:formula1>0</x:formula1>
      <x:formula2>100000000000</x:formula2>
    </x:dataValidation>
    <x:dataValidation type="decimal" operator="between" sqref="B19">
      <x:formula1>0</x:formula1>
      <x:formula2>100000000000</x:formula2>
    </x:dataValidation>
    <x:dataValidation type="decimal" operator="between" sqref="B26">
      <x:formula1>0</x:formula1>
      <x:formula2>100000000000</x:formula2>
    </x:dataValidation>
    <x:dataValidation type="decimal" operator="between" sqref="B27">
      <x:formula1>0</x:formula1>
      <x:formula2>100000000000</x:formula2>
    </x:dataValidation>
    <x:dataValidation type="decimal" operator="between" sqref="B21">
      <x:formula1>0</x:formula1>
      <x:formula2>1</x:formula2>
    </x:dataValidation>
  </x:dataValidations>
  <x:pageMargins left="0.7" right="0.7" top="0.75" bottom="0.75" header="0.3" footer="0.3"/>
</x:worksheet>
</file>

<file path=xl/worksheets/sheet2.xml><?xml version="1.0" encoding="utf-8"?>
<x:worksheet xmlns:x="http://schemas.openxmlformats.org/spreadsheetml/2006/main">
  <x:sheetPr>
    <x:tabColor rgb="FFE7E2F7"/>
  </x:sheetPr>
  <x:sheetViews>
    <x:sheetView showGridLines="0" workbookViewId="0">
      <x:pane xSplit="2" ySplit="13" topLeftCell="C14" activePane="bottomRight" state="frozen"/>
    </x:sheetView>
  </x:sheetViews>
  <x:sheetFormatPr defaultRowHeight="15"/>
  <x:cols>
    <x:col min="1" max="1" width="14" hidden="0" customWidth="1"/>
    <x:col min="2" max="2" width="28.110000610351562" hidden="0" customWidth="1"/>
    <x:col min="3" max="3" width="15.779999732971191" hidden="0" customWidth="1"/>
    <x:col min="4" max="4" width="15.779999732971191" hidden="0" customWidth="1"/>
    <x:col min="5" max="5" width="17.440000534057617" hidden="0" customWidth="1"/>
    <x:col min="6" max="6" width="27" hidden="0" customWidth="1"/>
    <x:col min="7" max="7" width="35.33000183105469" hidden="0" customWidth="1"/>
    <x:col min="8" max="8" width="28.219999313354492" hidden="0" customWidth="1"/>
  </x:cols>
  <x:sheetData>
    <x:row r="1" ht="8" customHeight="1">
      <x:c r="A1" s="2"/>
      <x:c r="B1" s="2"/>
      <x:c r="C1" s="2"/>
      <x:c r="D1" s="2"/>
      <x:c r="E1" s="2"/>
      <x:c r="F1" s="2"/>
      <x:c r="G1" s="2"/>
      <x:c r="H1" s="2"/>
    </x:row>
    <x:row r="2" ht="30" customHeight="1">
      <x:c r="A2" s="3" t="str">
        <x:v>Balance 2025 · importer puis qualifier</x:v>
      </x:c>
      <x:c r="B2" s="2"/>
      <x:c r="C2" s="2"/>
      <x:c r="D2" s="2"/>
      <x:c r="E2" s="2"/>
      <x:c r="F2" s="2"/>
      <x:c r="G2" s="2"/>
      <x:c r="H2" s="2"/>
    </x:row>
    <x:row r="3" ht="34" customHeight="1">
      <x:c r="A3" s="5" t="str">
        <x:v>500 lignes · Coller les VALEURS dans A14:D513 : compte, libellé, solde débiteur, solde créditeur. Sans en-tête ni total. Montants HT pour les produits.</x:v>
      </x:c>
      <x:c r="B3" s="5"/>
      <x:c r="C3" s="5"/>
      <x:c r="D3" s="5"/>
      <x:c r="E3" s="5"/>
      <x:c r="F3" s="5"/>
      <x:c r="G3" s="5"/>
      <x:c r="H3" s="5"/>
    </x:row>
    <x:row r="4" ht="4" customHeight="1">
      <x:c r="A4" s="2"/>
      <x:c r="B4" s="2"/>
      <x:c r="C4" s="2"/>
      <x:c r="D4" s="2"/>
      <x:c r="E4" s="2"/>
      <x:c r="F4" s="2"/>
      <x:c r="G4" s="2"/>
      <x:c r="H4" s="2"/>
    </x:row>
    <x:row r="5" ht="34" customHeight="1">
      <x:c r="A5" s="10" t="str">
        <x:v>Période validée ?</x:v>
      </x:c>
      <x:c r="B5" s="14"/>
      <x:c r="C5" s="10" t="str">
        <x:v>Fiscalité validée ?</x:v>
      </x:c>
      <x:c r="D5" s="14"/>
      <x:c r="E5" s="10" t="str">
        <x:v>État de l’import</x:v>
      </x:c>
      <x:c r="F5" s="10" t="str">
        <x:f>IF(COUNTA(A514:D514)&gt;0,"Capacité dépassée",IF(COUNT(C14:D513)=0,"Balance à importer",IF(ROWS(H14:H513)-COUNTBLANK(H14:H513)-COUNTIFS(H14:H513,"Prêt")&gt;0,"Lignes à corriger",IF(ABS(F10)&gt;0.01,"Balance déséquilibrée",IF(B5&lt;&gt;"Oui","Période à confirmer",IF(NOT(AND(ISNUMBER(B7),ISNUMBER(D7))),"Corrections à renseigner",IF(AND(OR(B7&lt;&gt;0,D7&lt;&gt;0),F7=""),"Correction à justifier",IF(D5&lt;&gt;"Oui","Fiscalité à confirmer",IF(OR(SUMIFS(E14:E513,F14:F513,"Avec droit")+B7&lt;0,SUMIFS(E14:E513,F14:F513,"Sans droit")+D7&lt;0,SUMIFS(E14:E513,F14:F513,"Avec droit")+SUMIFS(E14:E513,F14:F513,"Sans droit")+B7+D7&lt;=0),"Recettes incohérentes","Prêt")))))))))</x:f>
        <x:v>Balance à importer</x:v>
      </x:c>
      <x:c r="G5" s="2"/>
      <x:c r="H5" s="2"/>
    </x:row>
    <x:row r="6" ht="30" customHeight="1">
      <x:c r="A6" s="2" t="str">
        <x:v>Période = année civile 2025 complète, avant clôture des comptes de produits. D5 = qualification et retraitements fiscaux contrôlés.</x:v>
      </x:c>
      <x:c r="B6" s="2"/>
      <x:c r="C6" s="2"/>
      <x:c r="D6" s="2"/>
      <x:c r="E6" s="2"/>
      <x:c r="F6" s="2"/>
      <x:c r="G6" s="2"/>
      <x:c r="H6" s="2"/>
    </x:row>
    <x:row r="7" ht="42" customHeight="1">
      <x:c r="A7" s="10" t="str">
        <x:v>Correction avec droit</x:v>
      </x:c>
      <x:c r="B7" s="15"/>
      <x:c r="C7" s="10" t="str">
        <x:v>Correction sans droit</x:v>
      </x:c>
      <x:c r="D7" s="15"/>
      <x:c r="E7" s="10" t="str">
        <x:v>Motif corrections</x:v>
      </x:c>
      <x:c r="F7" s="14"/>
      <x:c r="G7" s="2"/>
      <x:c r="H7" s="2"/>
    </x:row>
    <x:row r="8" ht="30" customHeight="1">
      <x:c r="A8" s="2" t="str">
        <x:v>Saisir 0 dans chaque correction si inutile. En cas de ventilation ou retraitement, conserver la source et expliquer les montants en F7 (voir Guide).</x:v>
      </x:c>
      <x:c r="B8" s="2"/>
      <x:c r="C8" s="2"/>
      <x:c r="D8" s="2"/>
      <x:c r="E8" s="2"/>
      <x:c r="F8" s="2"/>
      <x:c r="G8" s="2"/>
      <x:c r="H8" s="2"/>
    </x:row>
    <x:row r="9" ht="6" customHeight="1">
      <x:c r="A9" s="2"/>
      <x:c r="B9" s="2"/>
      <x:c r="C9" s="2"/>
      <x:c r="D9" s="2"/>
      <x:c r="E9" s="2"/>
      <x:c r="F9" s="2"/>
      <x:c r="G9" s="2"/>
      <x:c r="H9" s="2"/>
    </x:row>
    <x:row r="10" ht="42" customHeight="1">
      <x:c r="A10" s="10" t="str">
        <x:v>Recettes avec droit</x:v>
      </x:c>
      <x:c r="B10" s="55" t="str">
        <x:f>IF(F5="Prêt",SUMIFS(E14:E513,F14:F513,"Avec droit")+B7,"")</x:f>
      </x:c>
      <x:c r="C10" s="10" t="str">
        <x:v>Recettes sans droit</x:v>
      </x:c>
      <x:c r="D10" s="55" t="str">
        <x:f>IF(F5="Prêt",SUMIFS(E14:E513,F14:F513,"Sans droit")+D7,"")</x:f>
      </x:c>
      <x:c r="E10" s="10" t="str">
        <x:v>Écart D − C importé</x:v>
      </x:c>
      <x:c r="F10" s="55" t="str">
        <x:f>IF(COUNT(C14:D513)=0,"",ROUND(SUM(C14:C513)-SUM(D14:D513),2))</x:f>
      </x:c>
      <x:c r="G10" s="2"/>
      <x:c r="H10" s="2"/>
    </x:row>
    <x:row r="11" ht="6" customHeight="1">
      <x:c r="A11" s="2"/>
      <x:c r="B11" s="2"/>
      <x:c r="C11" s="2"/>
      <x:c r="D11" s="2"/>
      <x:c r="E11" s="2"/>
      <x:c r="F11" s="2"/>
      <x:c r="G11" s="2"/>
      <x:c r="H11" s="2"/>
    </x:row>
    <x:row r="12" ht="30" customHeight="1">
      <x:c r="A12" s="2" t="str">
        <x:v>Bleu : import et choix. Blanc : formules. Une ligne sans aucun solde n’est pas acceptée ; un seul côté vide vaut zéro. Capacité fixe : 500 lignes.</x:v>
      </x:c>
      <x:c r="B12" s="2"/>
      <x:c r="C12" s="2"/>
      <x:c r="D12" s="2"/>
      <x:c r="E12" s="2"/>
      <x:c r="F12" s="2"/>
      <x:c r="G12" s="2"/>
      <x:c r="H12" s="2"/>
    </x:row>
    <x:row r="13" ht="44" customHeight="1">
      <x:c r="A13" s="12" t="str">
        <x:v>Compte</x:v>
      </x:c>
      <x:c r="B13" s="12" t="str">
        <x:v>Libellé</x:v>
      </x:c>
      <x:c r="C13" s="12" t="str">
        <x:v>Solde débiteur €</x:v>
      </x:c>
      <x:c r="D13" s="12" t="str">
        <x:v>Solde créditeur €</x:v>
      </x:c>
      <x:c r="E13" s="12" t="str">
        <x:v>Produit net €</x:v>
      </x:c>
      <x:c r="F13" s="12" t="str">
        <x:v>Qualification</x:v>
      </x:c>
      <x:c r="G13" s="12" t="str">
        <x:v>Justification / pièce</x:v>
      </x:c>
      <x:c r="H13" s="12" t="str">
        <x:v>Validité de la ligne</x:v>
      </x:c>
    </x:row>
    <x:row r="14" ht="35" customHeight="1">
      <x:c r="A14" s="40"/>
      <x:c r="B14" s="49"/>
      <x:c r="C14" s="43"/>
      <x:c r="D14" s="43"/>
      <x:c r="E14" s="44" t="str">
        <x:f>IF(COUNTA(A14:D14)=0,"",IF(AND(OR(C14="",ISNUMBER(C14)),OR(D14="",ISNUMBER(D14)),COUNT(C14:D14)&gt;0,C14&gt;=0,D14&gt;=0),SUM(D14)-SUM(C14),""))</x:f>
      </x:c>
      <x:c r="F14" s="37"/>
      <x:c r="G14" s="49"/>
      <x:c r="H14" s="52" t="str">
        <x:f>IF(COUNTA(A14:D14,F14:G14)=0,"",IF(OR(A14="",B14=""),"Compte / libellé requis",IF(NOT(AND(LEN(TRIM(A14))&gt;=3,OR(LEFT(TRIM(A14),1)="1",LEFT(TRIM(A14),1)="2",LEFT(TRIM(A14),1)="3",LEFT(TRIM(A14),1)="4",LEFT(TRIM(A14),1)="5",LEFT(TRIM(A14),1)="6",LEFT(TRIM(A14),1)="7",LEFT(TRIM(A14),1)="8",LEFT(TRIM(A14),1)="9"))),"Compte à corriger",IF(NOT(AND(OR(C14="",ISNUMBER(C14)),OR(D14="",ISNUMBER(D14)),COUNT(C14:D14)&gt;0,C14&gt;=0,D14&gt;=0)),"Soldes à corriger",IF(COUNTIFS($A$14:$A$513,A14,$B$14:$B$513,B14,$C$14:$C$513,C14,$D$14:$D$513,D14,$F$14:$F$513,F14,$G$14:$G$513,G14)&gt;1,"Doublon exact",IF(LEFT(TRIM(A14),1)="7",IF(AND(F14&lt;&gt;"Avec droit",F14&lt;&gt;"Sans droit",F14&lt;&gt;"Exclu"),"TVA à qualifier",IF(AND(F14="Exclu",G14=""),"Exclusion à justifier","Prêt")),IF(AND(F14&lt;&gt;"",F14&lt;&gt;"Exclu"),"Qualification incohérente","Prêt")))))))</x:f>
      </x:c>
    </x:row>
    <x:row r="15" ht="35" customHeight="1">
      <x:c r="A15" s="41"/>
      <x:c r="B15" s="50"/>
      <x:c r="C15" s="45"/>
      <x:c r="D15" s="45"/>
      <x:c r="E15" s="46" t="str">
        <x:f>IF(COUNTA(A15:D15)=0,"",IF(AND(OR(C15="",ISNUMBER(C15)),OR(D15="",ISNUMBER(D15)),COUNT(C15:D15)&gt;0,C15&gt;=0,D15&gt;=0),SUM(D15)-SUM(C15),""))</x:f>
      </x:c>
      <x:c r="F15" s="38"/>
      <x:c r="G15" s="50"/>
      <x:c r="H15" s="53" t="str">
        <x:f>IF(COUNTA(A15:D15,F15:G15)=0,"",IF(OR(A15="",B15=""),"Compte / libellé requis",IF(NOT(AND(LEN(TRIM(A15))&gt;=3,OR(LEFT(TRIM(A15),1)="1",LEFT(TRIM(A15),1)="2",LEFT(TRIM(A15),1)="3",LEFT(TRIM(A15),1)="4",LEFT(TRIM(A15),1)="5",LEFT(TRIM(A15),1)="6",LEFT(TRIM(A15),1)="7",LEFT(TRIM(A15),1)="8",LEFT(TRIM(A15),1)="9"))),"Compte à corriger",IF(NOT(AND(OR(C15="",ISNUMBER(C15)),OR(D15="",ISNUMBER(D15)),COUNT(C15:D15)&gt;0,C15&gt;=0,D15&gt;=0)),"Soldes à corriger",IF(COUNTIFS($A$14:$A$513,A15,$B$14:$B$513,B15,$C$14:$C$513,C15,$D$14:$D$513,D15,$F$14:$F$513,F15,$G$14:$G$513,G15)&gt;1,"Doublon exact",IF(LEFT(TRIM(A15),1)="7",IF(AND(F15&lt;&gt;"Avec droit",F15&lt;&gt;"Sans droit",F15&lt;&gt;"Exclu"),"TVA à qualifier",IF(AND(F15="Exclu",G15=""),"Exclusion à justifier","Prêt")),IF(AND(F15&lt;&gt;"",F15&lt;&gt;"Exclu"),"Qualification incohérente","Prêt")))))))</x:f>
      </x:c>
    </x:row>
    <x:row r="16" ht="35" customHeight="1">
      <x:c r="A16" s="41"/>
      <x:c r="B16" s="50"/>
      <x:c r="C16" s="45"/>
      <x:c r="D16" s="45"/>
      <x:c r="E16" s="46" t="str">
        <x:f>IF(COUNTA(A16:D16)=0,"",IF(AND(OR(C16="",ISNUMBER(C16)),OR(D16="",ISNUMBER(D16)),COUNT(C16:D16)&gt;0,C16&gt;=0,D16&gt;=0),SUM(D16)-SUM(C16),""))</x:f>
      </x:c>
      <x:c r="F16" s="38"/>
      <x:c r="G16" s="50"/>
      <x:c r="H16" s="53" t="str">
        <x:f>IF(COUNTA(A16:D16,F16:G16)=0,"",IF(OR(A16="",B16=""),"Compte / libellé requis",IF(NOT(AND(LEN(TRIM(A16))&gt;=3,OR(LEFT(TRIM(A16),1)="1",LEFT(TRIM(A16),1)="2",LEFT(TRIM(A16),1)="3",LEFT(TRIM(A16),1)="4",LEFT(TRIM(A16),1)="5",LEFT(TRIM(A16),1)="6",LEFT(TRIM(A16),1)="7",LEFT(TRIM(A16),1)="8",LEFT(TRIM(A16),1)="9"))),"Compte à corriger",IF(NOT(AND(OR(C16="",ISNUMBER(C16)),OR(D16="",ISNUMBER(D16)),COUNT(C16:D16)&gt;0,C16&gt;=0,D16&gt;=0)),"Soldes à corriger",IF(COUNTIFS($A$14:$A$513,A16,$B$14:$B$513,B16,$C$14:$C$513,C16,$D$14:$D$513,D16,$F$14:$F$513,F16,$G$14:$G$513,G16)&gt;1,"Doublon exact",IF(LEFT(TRIM(A16),1)="7",IF(AND(F16&lt;&gt;"Avec droit",F16&lt;&gt;"Sans droit",F16&lt;&gt;"Exclu"),"TVA à qualifier",IF(AND(F16="Exclu",G16=""),"Exclusion à justifier","Prêt")),IF(AND(F16&lt;&gt;"",F16&lt;&gt;"Exclu"),"Qualification incohérente","Prêt")))))))</x:f>
      </x:c>
    </x:row>
    <x:row r="17" ht="35" customHeight="1">
      <x:c r="A17" s="41"/>
      <x:c r="B17" s="50"/>
      <x:c r="C17" s="45"/>
      <x:c r="D17" s="45"/>
      <x:c r="E17" s="46" t="str">
        <x:f>IF(COUNTA(A17:D17)=0,"",IF(AND(OR(C17="",ISNUMBER(C17)),OR(D17="",ISNUMBER(D17)),COUNT(C17:D17)&gt;0,C17&gt;=0,D17&gt;=0),SUM(D17)-SUM(C17),""))</x:f>
      </x:c>
      <x:c r="F17" s="38"/>
      <x:c r="G17" s="50"/>
      <x:c r="H17" s="53" t="str">
        <x:f>IF(COUNTA(A17:D17,F17:G17)=0,"",IF(OR(A17="",B17=""),"Compte / libellé requis",IF(NOT(AND(LEN(TRIM(A17))&gt;=3,OR(LEFT(TRIM(A17),1)="1",LEFT(TRIM(A17),1)="2",LEFT(TRIM(A17),1)="3",LEFT(TRIM(A17),1)="4",LEFT(TRIM(A17),1)="5",LEFT(TRIM(A17),1)="6",LEFT(TRIM(A17),1)="7",LEFT(TRIM(A17),1)="8",LEFT(TRIM(A17),1)="9"))),"Compte à corriger",IF(NOT(AND(OR(C17="",ISNUMBER(C17)),OR(D17="",ISNUMBER(D17)),COUNT(C17:D17)&gt;0,C17&gt;=0,D17&gt;=0)),"Soldes à corriger",IF(COUNTIFS($A$14:$A$513,A17,$B$14:$B$513,B17,$C$14:$C$513,C17,$D$14:$D$513,D17,$F$14:$F$513,F17,$G$14:$G$513,G17)&gt;1,"Doublon exact",IF(LEFT(TRIM(A17),1)="7",IF(AND(F17&lt;&gt;"Avec droit",F17&lt;&gt;"Sans droit",F17&lt;&gt;"Exclu"),"TVA à qualifier",IF(AND(F17="Exclu",G17=""),"Exclusion à justifier","Prêt")),IF(AND(F17&lt;&gt;"",F17&lt;&gt;"Exclu"),"Qualification incohérente","Prêt")))))))</x:f>
      </x:c>
    </x:row>
    <x:row r="18" ht="35" customHeight="1">
      <x:c r="A18" s="41"/>
      <x:c r="B18" s="50"/>
      <x:c r="C18" s="45"/>
      <x:c r="D18" s="45"/>
      <x:c r="E18" s="46" t="str">
        <x:f>IF(COUNTA(A18:D18)=0,"",IF(AND(OR(C18="",ISNUMBER(C18)),OR(D18="",ISNUMBER(D18)),COUNT(C18:D18)&gt;0,C18&gt;=0,D18&gt;=0),SUM(D18)-SUM(C18),""))</x:f>
      </x:c>
      <x:c r="F18" s="38"/>
      <x:c r="G18" s="50"/>
      <x:c r="H18" s="53" t="str">
        <x:f>IF(COUNTA(A18:D18,F18:G18)=0,"",IF(OR(A18="",B18=""),"Compte / libellé requis",IF(NOT(AND(LEN(TRIM(A18))&gt;=3,OR(LEFT(TRIM(A18),1)="1",LEFT(TRIM(A18),1)="2",LEFT(TRIM(A18),1)="3",LEFT(TRIM(A18),1)="4",LEFT(TRIM(A18),1)="5",LEFT(TRIM(A18),1)="6",LEFT(TRIM(A18),1)="7",LEFT(TRIM(A18),1)="8",LEFT(TRIM(A18),1)="9"))),"Compte à corriger",IF(NOT(AND(OR(C18="",ISNUMBER(C18)),OR(D18="",ISNUMBER(D18)),COUNT(C18:D18)&gt;0,C18&gt;=0,D18&gt;=0)),"Soldes à corriger",IF(COUNTIFS($A$14:$A$513,A18,$B$14:$B$513,B18,$C$14:$C$513,C18,$D$14:$D$513,D18,$F$14:$F$513,F18,$G$14:$G$513,G18)&gt;1,"Doublon exact",IF(LEFT(TRIM(A18),1)="7",IF(AND(F18&lt;&gt;"Avec droit",F18&lt;&gt;"Sans droit",F18&lt;&gt;"Exclu"),"TVA à qualifier",IF(AND(F18="Exclu",G18=""),"Exclusion à justifier","Prêt")),IF(AND(F18&lt;&gt;"",F18&lt;&gt;"Exclu"),"Qualification incohérente","Prêt")))))))</x:f>
      </x:c>
    </x:row>
    <x:row r="19" ht="35" customHeight="1">
      <x:c r="A19" s="41"/>
      <x:c r="B19" s="50"/>
      <x:c r="C19" s="45"/>
      <x:c r="D19" s="45"/>
      <x:c r="E19" s="46" t="str">
        <x:f>IF(COUNTA(A19:D19)=0,"",IF(AND(OR(C19="",ISNUMBER(C19)),OR(D19="",ISNUMBER(D19)),COUNT(C19:D19)&gt;0,C19&gt;=0,D19&gt;=0),SUM(D19)-SUM(C19),""))</x:f>
      </x:c>
      <x:c r="F19" s="38"/>
      <x:c r="G19" s="50"/>
      <x:c r="H19" s="53" t="str">
        <x:f>IF(COUNTA(A19:D19,F19:G19)=0,"",IF(OR(A19="",B19=""),"Compte / libellé requis",IF(NOT(AND(LEN(TRIM(A19))&gt;=3,OR(LEFT(TRIM(A19),1)="1",LEFT(TRIM(A19),1)="2",LEFT(TRIM(A19),1)="3",LEFT(TRIM(A19),1)="4",LEFT(TRIM(A19),1)="5",LEFT(TRIM(A19),1)="6",LEFT(TRIM(A19),1)="7",LEFT(TRIM(A19),1)="8",LEFT(TRIM(A19),1)="9"))),"Compte à corriger",IF(NOT(AND(OR(C19="",ISNUMBER(C19)),OR(D19="",ISNUMBER(D19)),COUNT(C19:D19)&gt;0,C19&gt;=0,D19&gt;=0)),"Soldes à corriger",IF(COUNTIFS($A$14:$A$513,A19,$B$14:$B$513,B19,$C$14:$C$513,C19,$D$14:$D$513,D19,$F$14:$F$513,F19,$G$14:$G$513,G19)&gt;1,"Doublon exact",IF(LEFT(TRIM(A19),1)="7",IF(AND(F19&lt;&gt;"Avec droit",F19&lt;&gt;"Sans droit",F19&lt;&gt;"Exclu"),"TVA à qualifier",IF(AND(F19="Exclu",G19=""),"Exclusion à justifier","Prêt")),IF(AND(F19&lt;&gt;"",F19&lt;&gt;"Exclu"),"Qualification incohérente","Prêt")))))))</x:f>
      </x:c>
    </x:row>
    <x:row r="20" ht="35" customHeight="1">
      <x:c r="A20" s="41"/>
      <x:c r="B20" s="50"/>
      <x:c r="C20" s="45"/>
      <x:c r="D20" s="45"/>
      <x:c r="E20" s="46" t="str">
        <x:f>IF(COUNTA(A20:D20)=0,"",IF(AND(OR(C20="",ISNUMBER(C20)),OR(D20="",ISNUMBER(D20)),COUNT(C20:D20)&gt;0,C20&gt;=0,D20&gt;=0),SUM(D20)-SUM(C20),""))</x:f>
      </x:c>
      <x:c r="F20" s="38"/>
      <x:c r="G20" s="50"/>
      <x:c r="H20" s="53" t="str">
        <x:f>IF(COUNTA(A20:D20,F20:G20)=0,"",IF(OR(A20="",B20=""),"Compte / libellé requis",IF(NOT(AND(LEN(TRIM(A20))&gt;=3,OR(LEFT(TRIM(A20),1)="1",LEFT(TRIM(A20),1)="2",LEFT(TRIM(A20),1)="3",LEFT(TRIM(A20),1)="4",LEFT(TRIM(A20),1)="5",LEFT(TRIM(A20),1)="6",LEFT(TRIM(A20),1)="7",LEFT(TRIM(A20),1)="8",LEFT(TRIM(A20),1)="9"))),"Compte à corriger",IF(NOT(AND(OR(C20="",ISNUMBER(C20)),OR(D20="",ISNUMBER(D20)),COUNT(C20:D20)&gt;0,C20&gt;=0,D20&gt;=0)),"Soldes à corriger",IF(COUNTIFS($A$14:$A$513,A20,$B$14:$B$513,B20,$C$14:$C$513,C20,$D$14:$D$513,D20,$F$14:$F$513,F20,$G$14:$G$513,G20)&gt;1,"Doublon exact",IF(LEFT(TRIM(A20),1)="7",IF(AND(F20&lt;&gt;"Avec droit",F20&lt;&gt;"Sans droit",F20&lt;&gt;"Exclu"),"TVA à qualifier",IF(AND(F20="Exclu",G20=""),"Exclusion à justifier","Prêt")),IF(AND(F20&lt;&gt;"",F20&lt;&gt;"Exclu"),"Qualification incohérente","Prêt")))))))</x:f>
      </x:c>
    </x:row>
    <x:row r="21" ht="35" customHeight="1">
      <x:c r="A21" s="41"/>
      <x:c r="B21" s="50"/>
      <x:c r="C21" s="45"/>
      <x:c r="D21" s="45"/>
      <x:c r="E21" s="46" t="str">
        <x:f>IF(COUNTA(A21:D21)=0,"",IF(AND(OR(C21="",ISNUMBER(C21)),OR(D21="",ISNUMBER(D21)),COUNT(C21:D21)&gt;0,C21&gt;=0,D21&gt;=0),SUM(D21)-SUM(C21),""))</x:f>
      </x:c>
      <x:c r="F21" s="38"/>
      <x:c r="G21" s="50"/>
      <x:c r="H21" s="53" t="str">
        <x:f>IF(COUNTA(A21:D21,F21:G21)=0,"",IF(OR(A21="",B21=""),"Compte / libellé requis",IF(NOT(AND(LEN(TRIM(A21))&gt;=3,OR(LEFT(TRIM(A21),1)="1",LEFT(TRIM(A21),1)="2",LEFT(TRIM(A21),1)="3",LEFT(TRIM(A21),1)="4",LEFT(TRIM(A21),1)="5",LEFT(TRIM(A21),1)="6",LEFT(TRIM(A21),1)="7",LEFT(TRIM(A21),1)="8",LEFT(TRIM(A21),1)="9"))),"Compte à corriger",IF(NOT(AND(OR(C21="",ISNUMBER(C21)),OR(D21="",ISNUMBER(D21)),COUNT(C21:D21)&gt;0,C21&gt;=0,D21&gt;=0)),"Soldes à corriger",IF(COUNTIFS($A$14:$A$513,A21,$B$14:$B$513,B21,$C$14:$C$513,C21,$D$14:$D$513,D21,$F$14:$F$513,F21,$G$14:$G$513,G21)&gt;1,"Doublon exact",IF(LEFT(TRIM(A21),1)="7",IF(AND(F21&lt;&gt;"Avec droit",F21&lt;&gt;"Sans droit",F21&lt;&gt;"Exclu"),"TVA à qualifier",IF(AND(F21="Exclu",G21=""),"Exclusion à justifier","Prêt")),IF(AND(F21&lt;&gt;"",F21&lt;&gt;"Exclu"),"Qualification incohérente","Prêt")))))))</x:f>
      </x:c>
    </x:row>
    <x:row r="22" ht="35" customHeight="1">
      <x:c r="A22" s="41"/>
      <x:c r="B22" s="50"/>
      <x:c r="C22" s="45"/>
      <x:c r="D22" s="45"/>
      <x:c r="E22" s="46" t="str">
        <x:f>IF(COUNTA(A22:D22)=0,"",IF(AND(OR(C22="",ISNUMBER(C22)),OR(D22="",ISNUMBER(D22)),COUNT(C22:D22)&gt;0,C22&gt;=0,D22&gt;=0),SUM(D22)-SUM(C22),""))</x:f>
      </x:c>
      <x:c r="F22" s="38"/>
      <x:c r="G22" s="50"/>
      <x:c r="H22" s="53" t="str">
        <x:f>IF(COUNTA(A22:D22,F22:G22)=0,"",IF(OR(A22="",B22=""),"Compte / libellé requis",IF(NOT(AND(LEN(TRIM(A22))&gt;=3,OR(LEFT(TRIM(A22),1)="1",LEFT(TRIM(A22),1)="2",LEFT(TRIM(A22),1)="3",LEFT(TRIM(A22),1)="4",LEFT(TRIM(A22),1)="5",LEFT(TRIM(A22),1)="6",LEFT(TRIM(A22),1)="7",LEFT(TRIM(A22),1)="8",LEFT(TRIM(A22),1)="9"))),"Compte à corriger",IF(NOT(AND(OR(C22="",ISNUMBER(C22)),OR(D22="",ISNUMBER(D22)),COUNT(C22:D22)&gt;0,C22&gt;=0,D22&gt;=0)),"Soldes à corriger",IF(COUNTIFS($A$14:$A$513,A22,$B$14:$B$513,B22,$C$14:$C$513,C22,$D$14:$D$513,D22,$F$14:$F$513,F22,$G$14:$G$513,G22)&gt;1,"Doublon exact",IF(LEFT(TRIM(A22),1)="7",IF(AND(F22&lt;&gt;"Avec droit",F22&lt;&gt;"Sans droit",F22&lt;&gt;"Exclu"),"TVA à qualifier",IF(AND(F22="Exclu",G22=""),"Exclusion à justifier","Prêt")),IF(AND(F22&lt;&gt;"",F22&lt;&gt;"Exclu"),"Qualification incohérente","Prêt")))))))</x:f>
      </x:c>
    </x:row>
    <x:row r="23" ht="35" customHeight="1">
      <x:c r="A23" s="41"/>
      <x:c r="B23" s="50"/>
      <x:c r="C23" s="45"/>
      <x:c r="D23" s="45"/>
      <x:c r="E23" s="46" t="str">
        <x:f>IF(COUNTA(A23:D23)=0,"",IF(AND(OR(C23="",ISNUMBER(C23)),OR(D23="",ISNUMBER(D23)),COUNT(C23:D23)&gt;0,C23&gt;=0,D23&gt;=0),SUM(D23)-SUM(C23),""))</x:f>
      </x:c>
      <x:c r="F23" s="38"/>
      <x:c r="G23" s="50"/>
      <x:c r="H23" s="53" t="str">
        <x:f>IF(COUNTA(A23:D23,F23:G23)=0,"",IF(OR(A23="",B23=""),"Compte / libellé requis",IF(NOT(AND(LEN(TRIM(A23))&gt;=3,OR(LEFT(TRIM(A23),1)="1",LEFT(TRIM(A23),1)="2",LEFT(TRIM(A23),1)="3",LEFT(TRIM(A23),1)="4",LEFT(TRIM(A23),1)="5",LEFT(TRIM(A23),1)="6",LEFT(TRIM(A23),1)="7",LEFT(TRIM(A23),1)="8",LEFT(TRIM(A23),1)="9"))),"Compte à corriger",IF(NOT(AND(OR(C23="",ISNUMBER(C23)),OR(D23="",ISNUMBER(D23)),COUNT(C23:D23)&gt;0,C23&gt;=0,D23&gt;=0)),"Soldes à corriger",IF(COUNTIFS($A$14:$A$513,A23,$B$14:$B$513,B23,$C$14:$C$513,C23,$D$14:$D$513,D23,$F$14:$F$513,F23,$G$14:$G$513,G23)&gt;1,"Doublon exact",IF(LEFT(TRIM(A23),1)="7",IF(AND(F23&lt;&gt;"Avec droit",F23&lt;&gt;"Sans droit",F23&lt;&gt;"Exclu"),"TVA à qualifier",IF(AND(F23="Exclu",G23=""),"Exclusion à justifier","Prêt")),IF(AND(F23&lt;&gt;"",F23&lt;&gt;"Exclu"),"Qualification incohérente","Prêt")))))))</x:f>
      </x:c>
    </x:row>
    <x:row r="24" ht="35" customHeight="1">
      <x:c r="A24" s="41"/>
      <x:c r="B24" s="50"/>
      <x:c r="C24" s="45"/>
      <x:c r="D24" s="45"/>
      <x:c r="E24" s="46" t="str">
        <x:f>IF(COUNTA(A24:D24)=0,"",IF(AND(OR(C24="",ISNUMBER(C24)),OR(D24="",ISNUMBER(D24)),COUNT(C24:D24)&gt;0,C24&gt;=0,D24&gt;=0),SUM(D24)-SUM(C24),""))</x:f>
      </x:c>
      <x:c r="F24" s="38"/>
      <x:c r="G24" s="50"/>
      <x:c r="H24" s="53" t="str">
        <x:f>IF(COUNTA(A24:D24,F24:G24)=0,"",IF(OR(A24="",B24=""),"Compte / libellé requis",IF(NOT(AND(LEN(TRIM(A24))&gt;=3,OR(LEFT(TRIM(A24),1)="1",LEFT(TRIM(A24),1)="2",LEFT(TRIM(A24),1)="3",LEFT(TRIM(A24),1)="4",LEFT(TRIM(A24),1)="5",LEFT(TRIM(A24),1)="6",LEFT(TRIM(A24),1)="7",LEFT(TRIM(A24),1)="8",LEFT(TRIM(A24),1)="9"))),"Compte à corriger",IF(NOT(AND(OR(C24="",ISNUMBER(C24)),OR(D24="",ISNUMBER(D24)),COUNT(C24:D24)&gt;0,C24&gt;=0,D24&gt;=0)),"Soldes à corriger",IF(COUNTIFS($A$14:$A$513,A24,$B$14:$B$513,B24,$C$14:$C$513,C24,$D$14:$D$513,D24,$F$14:$F$513,F24,$G$14:$G$513,G24)&gt;1,"Doublon exact",IF(LEFT(TRIM(A24),1)="7",IF(AND(F24&lt;&gt;"Avec droit",F24&lt;&gt;"Sans droit",F24&lt;&gt;"Exclu"),"TVA à qualifier",IF(AND(F24="Exclu",G24=""),"Exclusion à justifier","Prêt")),IF(AND(F24&lt;&gt;"",F24&lt;&gt;"Exclu"),"Qualification incohérente","Prêt")))))))</x:f>
      </x:c>
    </x:row>
    <x:row r="25" ht="35" customHeight="1">
      <x:c r="A25" s="41"/>
      <x:c r="B25" s="50"/>
      <x:c r="C25" s="45"/>
      <x:c r="D25" s="45"/>
      <x:c r="E25" s="46" t="str">
        <x:f>IF(COUNTA(A25:D25)=0,"",IF(AND(OR(C25="",ISNUMBER(C25)),OR(D25="",ISNUMBER(D25)),COUNT(C25:D25)&gt;0,C25&gt;=0,D25&gt;=0),SUM(D25)-SUM(C25),""))</x:f>
      </x:c>
      <x:c r="F25" s="38"/>
      <x:c r="G25" s="50"/>
      <x:c r="H25" s="53" t="str">
        <x:f>IF(COUNTA(A25:D25,F25:G25)=0,"",IF(OR(A25="",B25=""),"Compte / libellé requis",IF(NOT(AND(LEN(TRIM(A25))&gt;=3,OR(LEFT(TRIM(A25),1)="1",LEFT(TRIM(A25),1)="2",LEFT(TRIM(A25),1)="3",LEFT(TRIM(A25),1)="4",LEFT(TRIM(A25),1)="5",LEFT(TRIM(A25),1)="6",LEFT(TRIM(A25),1)="7",LEFT(TRIM(A25),1)="8",LEFT(TRIM(A25),1)="9"))),"Compte à corriger",IF(NOT(AND(OR(C25="",ISNUMBER(C25)),OR(D25="",ISNUMBER(D25)),COUNT(C25:D25)&gt;0,C25&gt;=0,D25&gt;=0)),"Soldes à corriger",IF(COUNTIFS($A$14:$A$513,A25,$B$14:$B$513,B25,$C$14:$C$513,C25,$D$14:$D$513,D25,$F$14:$F$513,F25,$G$14:$G$513,G25)&gt;1,"Doublon exact",IF(LEFT(TRIM(A25),1)="7",IF(AND(F25&lt;&gt;"Avec droit",F25&lt;&gt;"Sans droit",F25&lt;&gt;"Exclu"),"TVA à qualifier",IF(AND(F25="Exclu",G25=""),"Exclusion à justifier","Prêt")),IF(AND(F25&lt;&gt;"",F25&lt;&gt;"Exclu"),"Qualification incohérente","Prêt")))))))</x:f>
      </x:c>
    </x:row>
    <x:row r="26" ht="35" customHeight="1">
      <x:c r="A26" s="41"/>
      <x:c r="B26" s="50"/>
      <x:c r="C26" s="45"/>
      <x:c r="D26" s="45"/>
      <x:c r="E26" s="46" t="str">
        <x:f>IF(COUNTA(A26:D26)=0,"",IF(AND(OR(C26="",ISNUMBER(C26)),OR(D26="",ISNUMBER(D26)),COUNT(C26:D26)&gt;0,C26&gt;=0,D26&gt;=0),SUM(D26)-SUM(C26),""))</x:f>
      </x:c>
      <x:c r="F26" s="38"/>
      <x:c r="G26" s="50"/>
      <x:c r="H26" s="53" t="str">
        <x:f>IF(COUNTA(A26:D26,F26:G26)=0,"",IF(OR(A26="",B26=""),"Compte / libellé requis",IF(NOT(AND(LEN(TRIM(A26))&gt;=3,OR(LEFT(TRIM(A26),1)="1",LEFT(TRIM(A26),1)="2",LEFT(TRIM(A26),1)="3",LEFT(TRIM(A26),1)="4",LEFT(TRIM(A26),1)="5",LEFT(TRIM(A26),1)="6",LEFT(TRIM(A26),1)="7",LEFT(TRIM(A26),1)="8",LEFT(TRIM(A26),1)="9"))),"Compte à corriger",IF(NOT(AND(OR(C26="",ISNUMBER(C26)),OR(D26="",ISNUMBER(D26)),COUNT(C26:D26)&gt;0,C26&gt;=0,D26&gt;=0)),"Soldes à corriger",IF(COUNTIFS($A$14:$A$513,A26,$B$14:$B$513,B26,$C$14:$C$513,C26,$D$14:$D$513,D26,$F$14:$F$513,F26,$G$14:$G$513,G26)&gt;1,"Doublon exact",IF(LEFT(TRIM(A26),1)="7",IF(AND(F26&lt;&gt;"Avec droit",F26&lt;&gt;"Sans droit",F26&lt;&gt;"Exclu"),"TVA à qualifier",IF(AND(F26="Exclu",G26=""),"Exclusion à justifier","Prêt")),IF(AND(F26&lt;&gt;"",F26&lt;&gt;"Exclu"),"Qualification incohérente","Prêt")))))))</x:f>
      </x:c>
    </x:row>
    <x:row r="27" ht="35" customHeight="1">
      <x:c r="A27" s="41"/>
      <x:c r="B27" s="50"/>
      <x:c r="C27" s="45"/>
      <x:c r="D27" s="45"/>
      <x:c r="E27" s="46" t="str">
        <x:f>IF(COUNTA(A27:D27)=0,"",IF(AND(OR(C27="",ISNUMBER(C27)),OR(D27="",ISNUMBER(D27)),COUNT(C27:D27)&gt;0,C27&gt;=0,D27&gt;=0),SUM(D27)-SUM(C27),""))</x:f>
      </x:c>
      <x:c r="F27" s="38"/>
      <x:c r="G27" s="50"/>
      <x:c r="H27" s="53" t="str">
        <x:f>IF(COUNTA(A27:D27,F27:G27)=0,"",IF(OR(A27="",B27=""),"Compte / libellé requis",IF(NOT(AND(LEN(TRIM(A27))&gt;=3,OR(LEFT(TRIM(A27),1)="1",LEFT(TRIM(A27),1)="2",LEFT(TRIM(A27),1)="3",LEFT(TRIM(A27),1)="4",LEFT(TRIM(A27),1)="5",LEFT(TRIM(A27),1)="6",LEFT(TRIM(A27),1)="7",LEFT(TRIM(A27),1)="8",LEFT(TRIM(A27),1)="9"))),"Compte à corriger",IF(NOT(AND(OR(C27="",ISNUMBER(C27)),OR(D27="",ISNUMBER(D27)),COUNT(C27:D27)&gt;0,C27&gt;=0,D27&gt;=0)),"Soldes à corriger",IF(COUNTIFS($A$14:$A$513,A27,$B$14:$B$513,B27,$C$14:$C$513,C27,$D$14:$D$513,D27,$F$14:$F$513,F27,$G$14:$G$513,G27)&gt;1,"Doublon exact",IF(LEFT(TRIM(A27),1)="7",IF(AND(F27&lt;&gt;"Avec droit",F27&lt;&gt;"Sans droit",F27&lt;&gt;"Exclu"),"TVA à qualifier",IF(AND(F27="Exclu",G27=""),"Exclusion à justifier","Prêt")),IF(AND(F27&lt;&gt;"",F27&lt;&gt;"Exclu"),"Qualification incohérente","Prêt")))))))</x:f>
      </x:c>
    </x:row>
    <x:row r="28" ht="35" customHeight="1">
      <x:c r="A28" s="41"/>
      <x:c r="B28" s="50"/>
      <x:c r="C28" s="45"/>
      <x:c r="D28" s="45"/>
      <x:c r="E28" s="46" t="str">
        <x:f>IF(COUNTA(A28:D28)=0,"",IF(AND(OR(C28="",ISNUMBER(C28)),OR(D28="",ISNUMBER(D28)),COUNT(C28:D28)&gt;0,C28&gt;=0,D28&gt;=0),SUM(D28)-SUM(C28),""))</x:f>
      </x:c>
      <x:c r="F28" s="38"/>
      <x:c r="G28" s="50"/>
      <x:c r="H28" s="53" t="str">
        <x:f>IF(COUNTA(A28:D28,F28:G28)=0,"",IF(OR(A28="",B28=""),"Compte / libellé requis",IF(NOT(AND(LEN(TRIM(A28))&gt;=3,OR(LEFT(TRIM(A28),1)="1",LEFT(TRIM(A28),1)="2",LEFT(TRIM(A28),1)="3",LEFT(TRIM(A28),1)="4",LEFT(TRIM(A28),1)="5",LEFT(TRIM(A28),1)="6",LEFT(TRIM(A28),1)="7",LEFT(TRIM(A28),1)="8",LEFT(TRIM(A28),1)="9"))),"Compte à corriger",IF(NOT(AND(OR(C28="",ISNUMBER(C28)),OR(D28="",ISNUMBER(D28)),COUNT(C28:D28)&gt;0,C28&gt;=0,D28&gt;=0)),"Soldes à corriger",IF(COUNTIFS($A$14:$A$513,A28,$B$14:$B$513,B28,$C$14:$C$513,C28,$D$14:$D$513,D28,$F$14:$F$513,F28,$G$14:$G$513,G28)&gt;1,"Doublon exact",IF(LEFT(TRIM(A28),1)="7",IF(AND(F28&lt;&gt;"Avec droit",F28&lt;&gt;"Sans droit",F28&lt;&gt;"Exclu"),"TVA à qualifier",IF(AND(F28="Exclu",G28=""),"Exclusion à justifier","Prêt")),IF(AND(F28&lt;&gt;"",F28&lt;&gt;"Exclu"),"Qualification incohérente","Prêt")))))))</x:f>
      </x:c>
    </x:row>
    <x:row r="29" ht="35" customHeight="1">
      <x:c r="A29" s="41"/>
      <x:c r="B29" s="50"/>
      <x:c r="C29" s="45"/>
      <x:c r="D29" s="45"/>
      <x:c r="E29" s="46" t="str">
        <x:f>IF(COUNTA(A29:D29)=0,"",IF(AND(OR(C29="",ISNUMBER(C29)),OR(D29="",ISNUMBER(D29)),COUNT(C29:D29)&gt;0,C29&gt;=0,D29&gt;=0),SUM(D29)-SUM(C29),""))</x:f>
      </x:c>
      <x:c r="F29" s="38"/>
      <x:c r="G29" s="50"/>
      <x:c r="H29" s="53" t="str">
        <x:f>IF(COUNTA(A29:D29,F29:G29)=0,"",IF(OR(A29="",B29=""),"Compte / libellé requis",IF(NOT(AND(LEN(TRIM(A29))&gt;=3,OR(LEFT(TRIM(A29),1)="1",LEFT(TRIM(A29),1)="2",LEFT(TRIM(A29),1)="3",LEFT(TRIM(A29),1)="4",LEFT(TRIM(A29),1)="5",LEFT(TRIM(A29),1)="6",LEFT(TRIM(A29),1)="7",LEFT(TRIM(A29),1)="8",LEFT(TRIM(A29),1)="9"))),"Compte à corriger",IF(NOT(AND(OR(C29="",ISNUMBER(C29)),OR(D29="",ISNUMBER(D29)),COUNT(C29:D29)&gt;0,C29&gt;=0,D29&gt;=0)),"Soldes à corriger",IF(COUNTIFS($A$14:$A$513,A29,$B$14:$B$513,B29,$C$14:$C$513,C29,$D$14:$D$513,D29,$F$14:$F$513,F29,$G$14:$G$513,G29)&gt;1,"Doublon exact",IF(LEFT(TRIM(A29),1)="7",IF(AND(F29&lt;&gt;"Avec droit",F29&lt;&gt;"Sans droit",F29&lt;&gt;"Exclu"),"TVA à qualifier",IF(AND(F29="Exclu",G29=""),"Exclusion à justifier","Prêt")),IF(AND(F29&lt;&gt;"",F29&lt;&gt;"Exclu"),"Qualification incohérente","Prêt")))))))</x:f>
      </x:c>
    </x:row>
    <x:row r="30" ht="35" customHeight="1">
      <x:c r="A30" s="41"/>
      <x:c r="B30" s="50"/>
      <x:c r="C30" s="45"/>
      <x:c r="D30" s="45"/>
      <x:c r="E30" s="46" t="str">
        <x:f>IF(COUNTA(A30:D30)=0,"",IF(AND(OR(C30="",ISNUMBER(C30)),OR(D30="",ISNUMBER(D30)),COUNT(C30:D30)&gt;0,C30&gt;=0,D30&gt;=0),SUM(D30)-SUM(C30),""))</x:f>
      </x:c>
      <x:c r="F30" s="38"/>
      <x:c r="G30" s="50"/>
      <x:c r="H30" s="53" t="str">
        <x:f>IF(COUNTA(A30:D30,F30:G30)=0,"",IF(OR(A30="",B30=""),"Compte / libellé requis",IF(NOT(AND(LEN(TRIM(A30))&gt;=3,OR(LEFT(TRIM(A30),1)="1",LEFT(TRIM(A30),1)="2",LEFT(TRIM(A30),1)="3",LEFT(TRIM(A30),1)="4",LEFT(TRIM(A30),1)="5",LEFT(TRIM(A30),1)="6",LEFT(TRIM(A30),1)="7",LEFT(TRIM(A30),1)="8",LEFT(TRIM(A30),1)="9"))),"Compte à corriger",IF(NOT(AND(OR(C30="",ISNUMBER(C30)),OR(D30="",ISNUMBER(D30)),COUNT(C30:D30)&gt;0,C30&gt;=0,D30&gt;=0)),"Soldes à corriger",IF(COUNTIFS($A$14:$A$513,A30,$B$14:$B$513,B30,$C$14:$C$513,C30,$D$14:$D$513,D30,$F$14:$F$513,F30,$G$14:$G$513,G30)&gt;1,"Doublon exact",IF(LEFT(TRIM(A30),1)="7",IF(AND(F30&lt;&gt;"Avec droit",F30&lt;&gt;"Sans droit",F30&lt;&gt;"Exclu"),"TVA à qualifier",IF(AND(F30="Exclu",G30=""),"Exclusion à justifier","Prêt")),IF(AND(F30&lt;&gt;"",F30&lt;&gt;"Exclu"),"Qualification incohérente","Prêt")))))))</x:f>
      </x:c>
    </x:row>
    <x:row r="31" ht="35" customHeight="1">
      <x:c r="A31" s="41"/>
      <x:c r="B31" s="50"/>
      <x:c r="C31" s="45"/>
      <x:c r="D31" s="45"/>
      <x:c r="E31" s="46" t="str">
        <x:f>IF(COUNTA(A31:D31)=0,"",IF(AND(OR(C31="",ISNUMBER(C31)),OR(D31="",ISNUMBER(D31)),COUNT(C31:D31)&gt;0,C31&gt;=0,D31&gt;=0),SUM(D31)-SUM(C31),""))</x:f>
      </x:c>
      <x:c r="F31" s="38"/>
      <x:c r="G31" s="50"/>
      <x:c r="H31" s="53" t="str">
        <x:f>IF(COUNTA(A31:D31,F31:G31)=0,"",IF(OR(A31="",B31=""),"Compte / libellé requis",IF(NOT(AND(LEN(TRIM(A31))&gt;=3,OR(LEFT(TRIM(A31),1)="1",LEFT(TRIM(A31),1)="2",LEFT(TRIM(A31),1)="3",LEFT(TRIM(A31),1)="4",LEFT(TRIM(A31),1)="5",LEFT(TRIM(A31),1)="6",LEFT(TRIM(A31),1)="7",LEFT(TRIM(A31),1)="8",LEFT(TRIM(A31),1)="9"))),"Compte à corriger",IF(NOT(AND(OR(C31="",ISNUMBER(C31)),OR(D31="",ISNUMBER(D31)),COUNT(C31:D31)&gt;0,C31&gt;=0,D31&gt;=0)),"Soldes à corriger",IF(COUNTIFS($A$14:$A$513,A31,$B$14:$B$513,B31,$C$14:$C$513,C31,$D$14:$D$513,D31,$F$14:$F$513,F31,$G$14:$G$513,G31)&gt;1,"Doublon exact",IF(LEFT(TRIM(A31),1)="7",IF(AND(F31&lt;&gt;"Avec droit",F31&lt;&gt;"Sans droit",F31&lt;&gt;"Exclu"),"TVA à qualifier",IF(AND(F31="Exclu",G31=""),"Exclusion à justifier","Prêt")),IF(AND(F31&lt;&gt;"",F31&lt;&gt;"Exclu"),"Qualification incohérente","Prêt")))))))</x:f>
      </x:c>
    </x:row>
    <x:row r="32" ht="35" customHeight="1">
      <x:c r="A32" s="41"/>
      <x:c r="B32" s="50"/>
      <x:c r="C32" s="45"/>
      <x:c r="D32" s="45"/>
      <x:c r="E32" s="46" t="str">
        <x:f>IF(COUNTA(A32:D32)=0,"",IF(AND(OR(C32="",ISNUMBER(C32)),OR(D32="",ISNUMBER(D32)),COUNT(C32:D32)&gt;0,C32&gt;=0,D32&gt;=0),SUM(D32)-SUM(C32),""))</x:f>
      </x:c>
      <x:c r="F32" s="38"/>
      <x:c r="G32" s="50"/>
      <x:c r="H32" s="53" t="str">
        <x:f>IF(COUNTA(A32:D32,F32:G32)=0,"",IF(OR(A32="",B32=""),"Compte / libellé requis",IF(NOT(AND(LEN(TRIM(A32))&gt;=3,OR(LEFT(TRIM(A32),1)="1",LEFT(TRIM(A32),1)="2",LEFT(TRIM(A32),1)="3",LEFT(TRIM(A32),1)="4",LEFT(TRIM(A32),1)="5",LEFT(TRIM(A32),1)="6",LEFT(TRIM(A32),1)="7",LEFT(TRIM(A32),1)="8",LEFT(TRIM(A32),1)="9"))),"Compte à corriger",IF(NOT(AND(OR(C32="",ISNUMBER(C32)),OR(D32="",ISNUMBER(D32)),COUNT(C32:D32)&gt;0,C32&gt;=0,D32&gt;=0)),"Soldes à corriger",IF(COUNTIFS($A$14:$A$513,A32,$B$14:$B$513,B32,$C$14:$C$513,C32,$D$14:$D$513,D32,$F$14:$F$513,F32,$G$14:$G$513,G32)&gt;1,"Doublon exact",IF(LEFT(TRIM(A32),1)="7",IF(AND(F32&lt;&gt;"Avec droit",F32&lt;&gt;"Sans droit",F32&lt;&gt;"Exclu"),"TVA à qualifier",IF(AND(F32="Exclu",G32=""),"Exclusion à justifier","Prêt")),IF(AND(F32&lt;&gt;"",F32&lt;&gt;"Exclu"),"Qualification incohérente","Prêt")))))))</x:f>
      </x:c>
    </x:row>
    <x:row r="33" ht="35" customHeight="1">
      <x:c r="A33" s="41"/>
      <x:c r="B33" s="50"/>
      <x:c r="C33" s="45"/>
      <x:c r="D33" s="45"/>
      <x:c r="E33" s="46" t="str">
        <x:f>IF(COUNTA(A33:D33)=0,"",IF(AND(OR(C33="",ISNUMBER(C33)),OR(D33="",ISNUMBER(D33)),COUNT(C33:D33)&gt;0,C33&gt;=0,D33&gt;=0),SUM(D33)-SUM(C33),""))</x:f>
      </x:c>
      <x:c r="F33" s="38"/>
      <x:c r="G33" s="50"/>
      <x:c r="H33" s="53" t="str">
        <x:f>IF(COUNTA(A33:D33,F33:G33)=0,"",IF(OR(A33="",B33=""),"Compte / libellé requis",IF(NOT(AND(LEN(TRIM(A33))&gt;=3,OR(LEFT(TRIM(A33),1)="1",LEFT(TRIM(A33),1)="2",LEFT(TRIM(A33),1)="3",LEFT(TRIM(A33),1)="4",LEFT(TRIM(A33),1)="5",LEFT(TRIM(A33),1)="6",LEFT(TRIM(A33),1)="7",LEFT(TRIM(A33),1)="8",LEFT(TRIM(A33),1)="9"))),"Compte à corriger",IF(NOT(AND(OR(C33="",ISNUMBER(C33)),OR(D33="",ISNUMBER(D33)),COUNT(C33:D33)&gt;0,C33&gt;=0,D33&gt;=0)),"Soldes à corriger",IF(COUNTIFS($A$14:$A$513,A33,$B$14:$B$513,B33,$C$14:$C$513,C33,$D$14:$D$513,D33,$F$14:$F$513,F33,$G$14:$G$513,G33)&gt;1,"Doublon exact",IF(LEFT(TRIM(A33),1)="7",IF(AND(F33&lt;&gt;"Avec droit",F33&lt;&gt;"Sans droit",F33&lt;&gt;"Exclu"),"TVA à qualifier",IF(AND(F33="Exclu",G33=""),"Exclusion à justifier","Prêt")),IF(AND(F33&lt;&gt;"",F33&lt;&gt;"Exclu"),"Qualification incohérente","Prêt")))))))</x:f>
      </x:c>
    </x:row>
    <x:row r="34" ht="35" customHeight="1">
      <x:c r="A34" s="41"/>
      <x:c r="B34" s="50"/>
      <x:c r="C34" s="45"/>
      <x:c r="D34" s="45"/>
      <x:c r="E34" s="46" t="str">
        <x:f>IF(COUNTA(A34:D34)=0,"",IF(AND(OR(C34="",ISNUMBER(C34)),OR(D34="",ISNUMBER(D34)),COUNT(C34:D34)&gt;0,C34&gt;=0,D34&gt;=0),SUM(D34)-SUM(C34),""))</x:f>
      </x:c>
      <x:c r="F34" s="38"/>
      <x:c r="G34" s="50"/>
      <x:c r="H34" s="53" t="str">
        <x:f>IF(COUNTA(A34:D34,F34:G34)=0,"",IF(OR(A34="",B34=""),"Compte / libellé requis",IF(NOT(AND(LEN(TRIM(A34))&gt;=3,OR(LEFT(TRIM(A34),1)="1",LEFT(TRIM(A34),1)="2",LEFT(TRIM(A34),1)="3",LEFT(TRIM(A34),1)="4",LEFT(TRIM(A34),1)="5",LEFT(TRIM(A34),1)="6",LEFT(TRIM(A34),1)="7",LEFT(TRIM(A34),1)="8",LEFT(TRIM(A34),1)="9"))),"Compte à corriger",IF(NOT(AND(OR(C34="",ISNUMBER(C34)),OR(D34="",ISNUMBER(D34)),COUNT(C34:D34)&gt;0,C34&gt;=0,D34&gt;=0)),"Soldes à corriger",IF(COUNTIFS($A$14:$A$513,A34,$B$14:$B$513,B34,$C$14:$C$513,C34,$D$14:$D$513,D34,$F$14:$F$513,F34,$G$14:$G$513,G34)&gt;1,"Doublon exact",IF(LEFT(TRIM(A34),1)="7",IF(AND(F34&lt;&gt;"Avec droit",F34&lt;&gt;"Sans droit",F34&lt;&gt;"Exclu"),"TVA à qualifier",IF(AND(F34="Exclu",G34=""),"Exclusion à justifier","Prêt")),IF(AND(F34&lt;&gt;"",F34&lt;&gt;"Exclu"),"Qualification incohérente","Prêt")))))))</x:f>
      </x:c>
    </x:row>
    <x:row r="35" ht="35" customHeight="1">
      <x:c r="A35" s="41"/>
      <x:c r="B35" s="50"/>
      <x:c r="C35" s="45"/>
      <x:c r="D35" s="45"/>
      <x:c r="E35" s="46" t="str">
        <x:f>IF(COUNTA(A35:D35)=0,"",IF(AND(OR(C35="",ISNUMBER(C35)),OR(D35="",ISNUMBER(D35)),COUNT(C35:D35)&gt;0,C35&gt;=0,D35&gt;=0),SUM(D35)-SUM(C35),""))</x:f>
      </x:c>
      <x:c r="F35" s="38"/>
      <x:c r="G35" s="50"/>
      <x:c r="H35" s="53" t="str">
        <x:f>IF(COUNTA(A35:D35,F35:G35)=0,"",IF(OR(A35="",B35=""),"Compte / libellé requis",IF(NOT(AND(LEN(TRIM(A35))&gt;=3,OR(LEFT(TRIM(A35),1)="1",LEFT(TRIM(A35),1)="2",LEFT(TRIM(A35),1)="3",LEFT(TRIM(A35),1)="4",LEFT(TRIM(A35),1)="5",LEFT(TRIM(A35),1)="6",LEFT(TRIM(A35),1)="7",LEFT(TRIM(A35),1)="8",LEFT(TRIM(A35),1)="9"))),"Compte à corriger",IF(NOT(AND(OR(C35="",ISNUMBER(C35)),OR(D35="",ISNUMBER(D35)),COUNT(C35:D35)&gt;0,C35&gt;=0,D35&gt;=0)),"Soldes à corriger",IF(COUNTIFS($A$14:$A$513,A35,$B$14:$B$513,B35,$C$14:$C$513,C35,$D$14:$D$513,D35,$F$14:$F$513,F35,$G$14:$G$513,G35)&gt;1,"Doublon exact",IF(LEFT(TRIM(A35),1)="7",IF(AND(F35&lt;&gt;"Avec droit",F35&lt;&gt;"Sans droit",F35&lt;&gt;"Exclu"),"TVA à qualifier",IF(AND(F35="Exclu",G35=""),"Exclusion à justifier","Prêt")),IF(AND(F35&lt;&gt;"",F35&lt;&gt;"Exclu"),"Qualification incohérente","Prêt")))))))</x:f>
      </x:c>
    </x:row>
    <x:row r="36" ht="35" customHeight="1">
      <x:c r="A36" s="41"/>
      <x:c r="B36" s="50"/>
      <x:c r="C36" s="45"/>
      <x:c r="D36" s="45"/>
      <x:c r="E36" s="46" t="str">
        <x:f>IF(COUNTA(A36:D36)=0,"",IF(AND(OR(C36="",ISNUMBER(C36)),OR(D36="",ISNUMBER(D36)),COUNT(C36:D36)&gt;0,C36&gt;=0,D36&gt;=0),SUM(D36)-SUM(C36),""))</x:f>
      </x:c>
      <x:c r="F36" s="38"/>
      <x:c r="G36" s="50"/>
      <x:c r="H36" s="53" t="str">
        <x:f>IF(COUNTA(A36:D36,F36:G36)=0,"",IF(OR(A36="",B36=""),"Compte / libellé requis",IF(NOT(AND(LEN(TRIM(A36))&gt;=3,OR(LEFT(TRIM(A36),1)="1",LEFT(TRIM(A36),1)="2",LEFT(TRIM(A36),1)="3",LEFT(TRIM(A36),1)="4",LEFT(TRIM(A36),1)="5",LEFT(TRIM(A36),1)="6",LEFT(TRIM(A36),1)="7",LEFT(TRIM(A36),1)="8",LEFT(TRIM(A36),1)="9"))),"Compte à corriger",IF(NOT(AND(OR(C36="",ISNUMBER(C36)),OR(D36="",ISNUMBER(D36)),COUNT(C36:D36)&gt;0,C36&gt;=0,D36&gt;=0)),"Soldes à corriger",IF(COUNTIFS($A$14:$A$513,A36,$B$14:$B$513,B36,$C$14:$C$513,C36,$D$14:$D$513,D36,$F$14:$F$513,F36,$G$14:$G$513,G36)&gt;1,"Doublon exact",IF(LEFT(TRIM(A36),1)="7",IF(AND(F36&lt;&gt;"Avec droit",F36&lt;&gt;"Sans droit",F36&lt;&gt;"Exclu"),"TVA à qualifier",IF(AND(F36="Exclu",G36=""),"Exclusion à justifier","Prêt")),IF(AND(F36&lt;&gt;"",F36&lt;&gt;"Exclu"),"Qualification incohérente","Prêt")))))))</x:f>
      </x:c>
    </x:row>
    <x:row r="37" ht="35" customHeight="1">
      <x:c r="A37" s="41"/>
      <x:c r="B37" s="50"/>
      <x:c r="C37" s="45"/>
      <x:c r="D37" s="45"/>
      <x:c r="E37" s="46" t="str">
        <x:f>IF(COUNTA(A37:D37)=0,"",IF(AND(OR(C37="",ISNUMBER(C37)),OR(D37="",ISNUMBER(D37)),COUNT(C37:D37)&gt;0,C37&gt;=0,D37&gt;=0),SUM(D37)-SUM(C37),""))</x:f>
      </x:c>
      <x:c r="F37" s="38"/>
      <x:c r="G37" s="50"/>
      <x:c r="H37" s="53" t="str">
        <x:f>IF(COUNTA(A37:D37,F37:G37)=0,"",IF(OR(A37="",B37=""),"Compte / libellé requis",IF(NOT(AND(LEN(TRIM(A37))&gt;=3,OR(LEFT(TRIM(A37),1)="1",LEFT(TRIM(A37),1)="2",LEFT(TRIM(A37),1)="3",LEFT(TRIM(A37),1)="4",LEFT(TRIM(A37),1)="5",LEFT(TRIM(A37),1)="6",LEFT(TRIM(A37),1)="7",LEFT(TRIM(A37),1)="8",LEFT(TRIM(A37),1)="9"))),"Compte à corriger",IF(NOT(AND(OR(C37="",ISNUMBER(C37)),OR(D37="",ISNUMBER(D37)),COUNT(C37:D37)&gt;0,C37&gt;=0,D37&gt;=0)),"Soldes à corriger",IF(COUNTIFS($A$14:$A$513,A37,$B$14:$B$513,B37,$C$14:$C$513,C37,$D$14:$D$513,D37,$F$14:$F$513,F37,$G$14:$G$513,G37)&gt;1,"Doublon exact",IF(LEFT(TRIM(A37),1)="7",IF(AND(F37&lt;&gt;"Avec droit",F37&lt;&gt;"Sans droit",F37&lt;&gt;"Exclu"),"TVA à qualifier",IF(AND(F37="Exclu",G37=""),"Exclusion à justifier","Prêt")),IF(AND(F37&lt;&gt;"",F37&lt;&gt;"Exclu"),"Qualification incohérente","Prêt")))))))</x:f>
      </x:c>
    </x:row>
    <x:row r="38" ht="35" customHeight="1">
      <x:c r="A38" s="41"/>
      <x:c r="B38" s="50"/>
      <x:c r="C38" s="45"/>
      <x:c r="D38" s="45"/>
      <x:c r="E38" s="46" t="str">
        <x:f>IF(COUNTA(A38:D38)=0,"",IF(AND(OR(C38="",ISNUMBER(C38)),OR(D38="",ISNUMBER(D38)),COUNT(C38:D38)&gt;0,C38&gt;=0,D38&gt;=0),SUM(D38)-SUM(C38),""))</x:f>
      </x:c>
      <x:c r="F38" s="38"/>
      <x:c r="G38" s="50"/>
      <x:c r="H38" s="53" t="str">
        <x:f>IF(COUNTA(A38:D38,F38:G38)=0,"",IF(OR(A38="",B38=""),"Compte / libellé requis",IF(NOT(AND(LEN(TRIM(A38))&gt;=3,OR(LEFT(TRIM(A38),1)="1",LEFT(TRIM(A38),1)="2",LEFT(TRIM(A38),1)="3",LEFT(TRIM(A38),1)="4",LEFT(TRIM(A38),1)="5",LEFT(TRIM(A38),1)="6",LEFT(TRIM(A38),1)="7",LEFT(TRIM(A38),1)="8",LEFT(TRIM(A38),1)="9"))),"Compte à corriger",IF(NOT(AND(OR(C38="",ISNUMBER(C38)),OR(D38="",ISNUMBER(D38)),COUNT(C38:D38)&gt;0,C38&gt;=0,D38&gt;=0)),"Soldes à corriger",IF(COUNTIFS($A$14:$A$513,A38,$B$14:$B$513,B38,$C$14:$C$513,C38,$D$14:$D$513,D38,$F$14:$F$513,F38,$G$14:$G$513,G38)&gt;1,"Doublon exact",IF(LEFT(TRIM(A38),1)="7",IF(AND(F38&lt;&gt;"Avec droit",F38&lt;&gt;"Sans droit",F38&lt;&gt;"Exclu"),"TVA à qualifier",IF(AND(F38="Exclu",G38=""),"Exclusion à justifier","Prêt")),IF(AND(F38&lt;&gt;"",F38&lt;&gt;"Exclu"),"Qualification incohérente","Prêt")))))))</x:f>
      </x:c>
    </x:row>
    <x:row r="39" ht="35" customHeight="1">
      <x:c r="A39" s="41"/>
      <x:c r="B39" s="50"/>
      <x:c r="C39" s="45"/>
      <x:c r="D39" s="45"/>
      <x:c r="E39" s="46" t="str">
        <x:f>IF(COUNTA(A39:D39)=0,"",IF(AND(OR(C39="",ISNUMBER(C39)),OR(D39="",ISNUMBER(D39)),COUNT(C39:D39)&gt;0,C39&gt;=0,D39&gt;=0),SUM(D39)-SUM(C39),""))</x:f>
      </x:c>
      <x:c r="F39" s="38"/>
      <x:c r="G39" s="50"/>
      <x:c r="H39" s="53" t="str">
        <x:f>IF(COUNTA(A39:D39,F39:G39)=0,"",IF(OR(A39="",B39=""),"Compte / libellé requis",IF(NOT(AND(LEN(TRIM(A39))&gt;=3,OR(LEFT(TRIM(A39),1)="1",LEFT(TRIM(A39),1)="2",LEFT(TRIM(A39),1)="3",LEFT(TRIM(A39),1)="4",LEFT(TRIM(A39),1)="5",LEFT(TRIM(A39),1)="6",LEFT(TRIM(A39),1)="7",LEFT(TRIM(A39),1)="8",LEFT(TRIM(A39),1)="9"))),"Compte à corriger",IF(NOT(AND(OR(C39="",ISNUMBER(C39)),OR(D39="",ISNUMBER(D39)),COUNT(C39:D39)&gt;0,C39&gt;=0,D39&gt;=0)),"Soldes à corriger",IF(COUNTIFS($A$14:$A$513,A39,$B$14:$B$513,B39,$C$14:$C$513,C39,$D$14:$D$513,D39,$F$14:$F$513,F39,$G$14:$G$513,G39)&gt;1,"Doublon exact",IF(LEFT(TRIM(A39),1)="7",IF(AND(F39&lt;&gt;"Avec droit",F39&lt;&gt;"Sans droit",F39&lt;&gt;"Exclu"),"TVA à qualifier",IF(AND(F39="Exclu",G39=""),"Exclusion à justifier","Prêt")),IF(AND(F39&lt;&gt;"",F39&lt;&gt;"Exclu"),"Qualification incohérente","Prêt")))))))</x:f>
      </x:c>
    </x:row>
    <x:row r="40" ht="35" customHeight="1">
      <x:c r="A40" s="41"/>
      <x:c r="B40" s="50"/>
      <x:c r="C40" s="45"/>
      <x:c r="D40" s="45"/>
      <x:c r="E40" s="46" t="str">
        <x:f>IF(COUNTA(A40:D40)=0,"",IF(AND(OR(C40="",ISNUMBER(C40)),OR(D40="",ISNUMBER(D40)),COUNT(C40:D40)&gt;0,C40&gt;=0,D40&gt;=0),SUM(D40)-SUM(C40),""))</x:f>
      </x:c>
      <x:c r="F40" s="38"/>
      <x:c r="G40" s="50"/>
      <x:c r="H40" s="53" t="str">
        <x:f>IF(COUNTA(A40:D40,F40:G40)=0,"",IF(OR(A40="",B40=""),"Compte / libellé requis",IF(NOT(AND(LEN(TRIM(A40))&gt;=3,OR(LEFT(TRIM(A40),1)="1",LEFT(TRIM(A40),1)="2",LEFT(TRIM(A40),1)="3",LEFT(TRIM(A40),1)="4",LEFT(TRIM(A40),1)="5",LEFT(TRIM(A40),1)="6",LEFT(TRIM(A40),1)="7",LEFT(TRIM(A40),1)="8",LEFT(TRIM(A40),1)="9"))),"Compte à corriger",IF(NOT(AND(OR(C40="",ISNUMBER(C40)),OR(D40="",ISNUMBER(D40)),COUNT(C40:D40)&gt;0,C40&gt;=0,D40&gt;=0)),"Soldes à corriger",IF(COUNTIFS($A$14:$A$513,A40,$B$14:$B$513,B40,$C$14:$C$513,C40,$D$14:$D$513,D40,$F$14:$F$513,F40,$G$14:$G$513,G40)&gt;1,"Doublon exact",IF(LEFT(TRIM(A40),1)="7",IF(AND(F40&lt;&gt;"Avec droit",F40&lt;&gt;"Sans droit",F40&lt;&gt;"Exclu"),"TVA à qualifier",IF(AND(F40="Exclu",G40=""),"Exclusion à justifier","Prêt")),IF(AND(F40&lt;&gt;"",F40&lt;&gt;"Exclu"),"Qualification incohérente","Prêt")))))))</x:f>
      </x:c>
    </x:row>
    <x:row r="41" ht="35" customHeight="1">
      <x:c r="A41" s="41"/>
      <x:c r="B41" s="50"/>
      <x:c r="C41" s="45"/>
      <x:c r="D41" s="45"/>
      <x:c r="E41" s="46" t="str">
        <x:f>IF(COUNTA(A41:D41)=0,"",IF(AND(OR(C41="",ISNUMBER(C41)),OR(D41="",ISNUMBER(D41)),COUNT(C41:D41)&gt;0,C41&gt;=0,D41&gt;=0),SUM(D41)-SUM(C41),""))</x:f>
      </x:c>
      <x:c r="F41" s="38"/>
      <x:c r="G41" s="50"/>
      <x:c r="H41" s="53" t="str">
        <x:f>IF(COUNTA(A41:D41,F41:G41)=0,"",IF(OR(A41="",B41=""),"Compte / libellé requis",IF(NOT(AND(LEN(TRIM(A41))&gt;=3,OR(LEFT(TRIM(A41),1)="1",LEFT(TRIM(A41),1)="2",LEFT(TRIM(A41),1)="3",LEFT(TRIM(A41),1)="4",LEFT(TRIM(A41),1)="5",LEFT(TRIM(A41),1)="6",LEFT(TRIM(A41),1)="7",LEFT(TRIM(A41),1)="8",LEFT(TRIM(A41),1)="9"))),"Compte à corriger",IF(NOT(AND(OR(C41="",ISNUMBER(C41)),OR(D41="",ISNUMBER(D41)),COUNT(C41:D41)&gt;0,C41&gt;=0,D41&gt;=0)),"Soldes à corriger",IF(COUNTIFS($A$14:$A$513,A41,$B$14:$B$513,B41,$C$14:$C$513,C41,$D$14:$D$513,D41,$F$14:$F$513,F41,$G$14:$G$513,G41)&gt;1,"Doublon exact",IF(LEFT(TRIM(A41),1)="7",IF(AND(F41&lt;&gt;"Avec droit",F41&lt;&gt;"Sans droit",F41&lt;&gt;"Exclu"),"TVA à qualifier",IF(AND(F41="Exclu",G41=""),"Exclusion à justifier","Prêt")),IF(AND(F41&lt;&gt;"",F41&lt;&gt;"Exclu"),"Qualification incohérente","Prêt")))))))</x:f>
      </x:c>
    </x:row>
    <x:row r="42" ht="35" customHeight="1">
      <x:c r="A42" s="41"/>
      <x:c r="B42" s="50"/>
      <x:c r="C42" s="45"/>
      <x:c r="D42" s="45"/>
      <x:c r="E42" s="46" t="str">
        <x:f>IF(COUNTA(A42:D42)=0,"",IF(AND(OR(C42="",ISNUMBER(C42)),OR(D42="",ISNUMBER(D42)),COUNT(C42:D42)&gt;0,C42&gt;=0,D42&gt;=0),SUM(D42)-SUM(C42),""))</x:f>
      </x:c>
      <x:c r="F42" s="38"/>
      <x:c r="G42" s="50"/>
      <x:c r="H42" s="53" t="str">
        <x:f>IF(COUNTA(A42:D42,F42:G42)=0,"",IF(OR(A42="",B42=""),"Compte / libellé requis",IF(NOT(AND(LEN(TRIM(A42))&gt;=3,OR(LEFT(TRIM(A42),1)="1",LEFT(TRIM(A42),1)="2",LEFT(TRIM(A42),1)="3",LEFT(TRIM(A42),1)="4",LEFT(TRIM(A42),1)="5",LEFT(TRIM(A42),1)="6",LEFT(TRIM(A42),1)="7",LEFT(TRIM(A42),1)="8",LEFT(TRIM(A42),1)="9"))),"Compte à corriger",IF(NOT(AND(OR(C42="",ISNUMBER(C42)),OR(D42="",ISNUMBER(D42)),COUNT(C42:D42)&gt;0,C42&gt;=0,D42&gt;=0)),"Soldes à corriger",IF(COUNTIFS($A$14:$A$513,A42,$B$14:$B$513,B42,$C$14:$C$513,C42,$D$14:$D$513,D42,$F$14:$F$513,F42,$G$14:$G$513,G42)&gt;1,"Doublon exact",IF(LEFT(TRIM(A42),1)="7",IF(AND(F42&lt;&gt;"Avec droit",F42&lt;&gt;"Sans droit",F42&lt;&gt;"Exclu"),"TVA à qualifier",IF(AND(F42="Exclu",G42=""),"Exclusion à justifier","Prêt")),IF(AND(F42&lt;&gt;"",F42&lt;&gt;"Exclu"),"Qualification incohérente","Prêt")))))))</x:f>
      </x:c>
    </x:row>
    <x:row r="43" ht="35" customHeight="1">
      <x:c r="A43" s="41"/>
      <x:c r="B43" s="50"/>
      <x:c r="C43" s="45"/>
      <x:c r="D43" s="45"/>
      <x:c r="E43" s="46" t="str">
        <x:f>IF(COUNTA(A43:D43)=0,"",IF(AND(OR(C43="",ISNUMBER(C43)),OR(D43="",ISNUMBER(D43)),COUNT(C43:D43)&gt;0,C43&gt;=0,D43&gt;=0),SUM(D43)-SUM(C43),""))</x:f>
      </x:c>
      <x:c r="F43" s="38"/>
      <x:c r="G43" s="50"/>
      <x:c r="H43" s="53" t="str">
        <x:f>IF(COUNTA(A43:D43,F43:G43)=0,"",IF(OR(A43="",B43=""),"Compte / libellé requis",IF(NOT(AND(LEN(TRIM(A43))&gt;=3,OR(LEFT(TRIM(A43),1)="1",LEFT(TRIM(A43),1)="2",LEFT(TRIM(A43),1)="3",LEFT(TRIM(A43),1)="4",LEFT(TRIM(A43),1)="5",LEFT(TRIM(A43),1)="6",LEFT(TRIM(A43),1)="7",LEFT(TRIM(A43),1)="8",LEFT(TRIM(A43),1)="9"))),"Compte à corriger",IF(NOT(AND(OR(C43="",ISNUMBER(C43)),OR(D43="",ISNUMBER(D43)),COUNT(C43:D43)&gt;0,C43&gt;=0,D43&gt;=0)),"Soldes à corriger",IF(COUNTIFS($A$14:$A$513,A43,$B$14:$B$513,B43,$C$14:$C$513,C43,$D$14:$D$513,D43,$F$14:$F$513,F43,$G$14:$G$513,G43)&gt;1,"Doublon exact",IF(LEFT(TRIM(A43),1)="7",IF(AND(F43&lt;&gt;"Avec droit",F43&lt;&gt;"Sans droit",F43&lt;&gt;"Exclu"),"TVA à qualifier",IF(AND(F43="Exclu",G43=""),"Exclusion à justifier","Prêt")),IF(AND(F43&lt;&gt;"",F43&lt;&gt;"Exclu"),"Qualification incohérente","Prêt")))))))</x:f>
      </x:c>
    </x:row>
    <x:row r="44" ht="35" customHeight="1">
      <x:c r="A44" s="41"/>
      <x:c r="B44" s="50"/>
      <x:c r="C44" s="45"/>
      <x:c r="D44" s="45"/>
      <x:c r="E44" s="46" t="str">
        <x:f>IF(COUNTA(A44:D44)=0,"",IF(AND(OR(C44="",ISNUMBER(C44)),OR(D44="",ISNUMBER(D44)),COUNT(C44:D44)&gt;0,C44&gt;=0,D44&gt;=0),SUM(D44)-SUM(C44),""))</x:f>
      </x:c>
      <x:c r="F44" s="38"/>
      <x:c r="G44" s="50"/>
      <x:c r="H44" s="53" t="str">
        <x:f>IF(COUNTA(A44:D44,F44:G44)=0,"",IF(OR(A44="",B44=""),"Compte / libellé requis",IF(NOT(AND(LEN(TRIM(A44))&gt;=3,OR(LEFT(TRIM(A44),1)="1",LEFT(TRIM(A44),1)="2",LEFT(TRIM(A44),1)="3",LEFT(TRIM(A44),1)="4",LEFT(TRIM(A44),1)="5",LEFT(TRIM(A44),1)="6",LEFT(TRIM(A44),1)="7",LEFT(TRIM(A44),1)="8",LEFT(TRIM(A44),1)="9"))),"Compte à corriger",IF(NOT(AND(OR(C44="",ISNUMBER(C44)),OR(D44="",ISNUMBER(D44)),COUNT(C44:D44)&gt;0,C44&gt;=0,D44&gt;=0)),"Soldes à corriger",IF(COUNTIFS($A$14:$A$513,A44,$B$14:$B$513,B44,$C$14:$C$513,C44,$D$14:$D$513,D44,$F$14:$F$513,F44,$G$14:$G$513,G44)&gt;1,"Doublon exact",IF(LEFT(TRIM(A44),1)="7",IF(AND(F44&lt;&gt;"Avec droit",F44&lt;&gt;"Sans droit",F44&lt;&gt;"Exclu"),"TVA à qualifier",IF(AND(F44="Exclu",G44=""),"Exclusion à justifier","Prêt")),IF(AND(F44&lt;&gt;"",F44&lt;&gt;"Exclu"),"Qualification incohérente","Prêt")))))))</x:f>
      </x:c>
    </x:row>
    <x:row r="45" ht="35" customHeight="1">
      <x:c r="A45" s="41"/>
      <x:c r="B45" s="50"/>
      <x:c r="C45" s="45"/>
      <x:c r="D45" s="45"/>
      <x:c r="E45" s="46" t="str">
        <x:f>IF(COUNTA(A45:D45)=0,"",IF(AND(OR(C45="",ISNUMBER(C45)),OR(D45="",ISNUMBER(D45)),COUNT(C45:D45)&gt;0,C45&gt;=0,D45&gt;=0),SUM(D45)-SUM(C45),""))</x:f>
      </x:c>
      <x:c r="F45" s="38"/>
      <x:c r="G45" s="50"/>
      <x:c r="H45" s="53" t="str">
        <x:f>IF(COUNTA(A45:D45,F45:G45)=0,"",IF(OR(A45="",B45=""),"Compte / libellé requis",IF(NOT(AND(LEN(TRIM(A45))&gt;=3,OR(LEFT(TRIM(A45),1)="1",LEFT(TRIM(A45),1)="2",LEFT(TRIM(A45),1)="3",LEFT(TRIM(A45),1)="4",LEFT(TRIM(A45),1)="5",LEFT(TRIM(A45),1)="6",LEFT(TRIM(A45),1)="7",LEFT(TRIM(A45),1)="8",LEFT(TRIM(A45),1)="9"))),"Compte à corriger",IF(NOT(AND(OR(C45="",ISNUMBER(C45)),OR(D45="",ISNUMBER(D45)),COUNT(C45:D45)&gt;0,C45&gt;=0,D45&gt;=0)),"Soldes à corriger",IF(COUNTIFS($A$14:$A$513,A45,$B$14:$B$513,B45,$C$14:$C$513,C45,$D$14:$D$513,D45,$F$14:$F$513,F45,$G$14:$G$513,G45)&gt;1,"Doublon exact",IF(LEFT(TRIM(A45),1)="7",IF(AND(F45&lt;&gt;"Avec droit",F45&lt;&gt;"Sans droit",F45&lt;&gt;"Exclu"),"TVA à qualifier",IF(AND(F45="Exclu",G45=""),"Exclusion à justifier","Prêt")),IF(AND(F45&lt;&gt;"",F45&lt;&gt;"Exclu"),"Qualification incohérente","Prêt")))))))</x:f>
      </x:c>
    </x:row>
    <x:row r="46" ht="35" customHeight="1">
      <x:c r="A46" s="41"/>
      <x:c r="B46" s="50"/>
      <x:c r="C46" s="45"/>
      <x:c r="D46" s="45"/>
      <x:c r="E46" s="46" t="str">
        <x:f>IF(COUNTA(A46:D46)=0,"",IF(AND(OR(C46="",ISNUMBER(C46)),OR(D46="",ISNUMBER(D46)),COUNT(C46:D46)&gt;0,C46&gt;=0,D46&gt;=0),SUM(D46)-SUM(C46),""))</x:f>
      </x:c>
      <x:c r="F46" s="38"/>
      <x:c r="G46" s="50"/>
      <x:c r="H46" s="53" t="str">
        <x:f>IF(COUNTA(A46:D46,F46:G46)=0,"",IF(OR(A46="",B46=""),"Compte / libellé requis",IF(NOT(AND(LEN(TRIM(A46))&gt;=3,OR(LEFT(TRIM(A46),1)="1",LEFT(TRIM(A46),1)="2",LEFT(TRIM(A46),1)="3",LEFT(TRIM(A46),1)="4",LEFT(TRIM(A46),1)="5",LEFT(TRIM(A46),1)="6",LEFT(TRIM(A46),1)="7",LEFT(TRIM(A46),1)="8",LEFT(TRIM(A46),1)="9"))),"Compte à corriger",IF(NOT(AND(OR(C46="",ISNUMBER(C46)),OR(D46="",ISNUMBER(D46)),COUNT(C46:D46)&gt;0,C46&gt;=0,D46&gt;=0)),"Soldes à corriger",IF(COUNTIFS($A$14:$A$513,A46,$B$14:$B$513,B46,$C$14:$C$513,C46,$D$14:$D$513,D46,$F$14:$F$513,F46,$G$14:$G$513,G46)&gt;1,"Doublon exact",IF(LEFT(TRIM(A46),1)="7",IF(AND(F46&lt;&gt;"Avec droit",F46&lt;&gt;"Sans droit",F46&lt;&gt;"Exclu"),"TVA à qualifier",IF(AND(F46="Exclu",G46=""),"Exclusion à justifier","Prêt")),IF(AND(F46&lt;&gt;"",F46&lt;&gt;"Exclu"),"Qualification incohérente","Prêt")))))))</x:f>
      </x:c>
    </x:row>
    <x:row r="47" ht="35" customHeight="1">
      <x:c r="A47" s="41"/>
      <x:c r="B47" s="50"/>
      <x:c r="C47" s="45"/>
      <x:c r="D47" s="45"/>
      <x:c r="E47" s="46" t="str">
        <x:f>IF(COUNTA(A47:D47)=0,"",IF(AND(OR(C47="",ISNUMBER(C47)),OR(D47="",ISNUMBER(D47)),COUNT(C47:D47)&gt;0,C47&gt;=0,D47&gt;=0),SUM(D47)-SUM(C47),""))</x:f>
      </x:c>
      <x:c r="F47" s="38"/>
      <x:c r="G47" s="50"/>
      <x:c r="H47" s="53" t="str">
        <x:f>IF(COUNTA(A47:D47,F47:G47)=0,"",IF(OR(A47="",B47=""),"Compte / libellé requis",IF(NOT(AND(LEN(TRIM(A47))&gt;=3,OR(LEFT(TRIM(A47),1)="1",LEFT(TRIM(A47),1)="2",LEFT(TRIM(A47),1)="3",LEFT(TRIM(A47),1)="4",LEFT(TRIM(A47),1)="5",LEFT(TRIM(A47),1)="6",LEFT(TRIM(A47),1)="7",LEFT(TRIM(A47),1)="8",LEFT(TRIM(A47),1)="9"))),"Compte à corriger",IF(NOT(AND(OR(C47="",ISNUMBER(C47)),OR(D47="",ISNUMBER(D47)),COUNT(C47:D47)&gt;0,C47&gt;=0,D47&gt;=0)),"Soldes à corriger",IF(COUNTIFS($A$14:$A$513,A47,$B$14:$B$513,B47,$C$14:$C$513,C47,$D$14:$D$513,D47,$F$14:$F$513,F47,$G$14:$G$513,G47)&gt;1,"Doublon exact",IF(LEFT(TRIM(A47),1)="7",IF(AND(F47&lt;&gt;"Avec droit",F47&lt;&gt;"Sans droit",F47&lt;&gt;"Exclu"),"TVA à qualifier",IF(AND(F47="Exclu",G47=""),"Exclusion à justifier","Prêt")),IF(AND(F47&lt;&gt;"",F47&lt;&gt;"Exclu"),"Qualification incohérente","Prêt")))))))</x:f>
      </x:c>
    </x:row>
    <x:row r="48" ht="35" customHeight="1">
      <x:c r="A48" s="41"/>
      <x:c r="B48" s="50"/>
      <x:c r="C48" s="45"/>
      <x:c r="D48" s="45"/>
      <x:c r="E48" s="46" t="str">
        <x:f>IF(COUNTA(A48:D48)=0,"",IF(AND(OR(C48="",ISNUMBER(C48)),OR(D48="",ISNUMBER(D48)),COUNT(C48:D48)&gt;0,C48&gt;=0,D48&gt;=0),SUM(D48)-SUM(C48),""))</x:f>
      </x:c>
      <x:c r="F48" s="38"/>
      <x:c r="G48" s="50"/>
      <x:c r="H48" s="53" t="str">
        <x:f>IF(COUNTA(A48:D48,F48:G48)=0,"",IF(OR(A48="",B48=""),"Compte / libellé requis",IF(NOT(AND(LEN(TRIM(A48))&gt;=3,OR(LEFT(TRIM(A48),1)="1",LEFT(TRIM(A48),1)="2",LEFT(TRIM(A48),1)="3",LEFT(TRIM(A48),1)="4",LEFT(TRIM(A48),1)="5",LEFT(TRIM(A48),1)="6",LEFT(TRIM(A48),1)="7",LEFT(TRIM(A48),1)="8",LEFT(TRIM(A48),1)="9"))),"Compte à corriger",IF(NOT(AND(OR(C48="",ISNUMBER(C48)),OR(D48="",ISNUMBER(D48)),COUNT(C48:D48)&gt;0,C48&gt;=0,D48&gt;=0)),"Soldes à corriger",IF(COUNTIFS($A$14:$A$513,A48,$B$14:$B$513,B48,$C$14:$C$513,C48,$D$14:$D$513,D48,$F$14:$F$513,F48,$G$14:$G$513,G48)&gt;1,"Doublon exact",IF(LEFT(TRIM(A48),1)="7",IF(AND(F48&lt;&gt;"Avec droit",F48&lt;&gt;"Sans droit",F48&lt;&gt;"Exclu"),"TVA à qualifier",IF(AND(F48="Exclu",G48=""),"Exclusion à justifier","Prêt")),IF(AND(F48&lt;&gt;"",F48&lt;&gt;"Exclu"),"Qualification incohérente","Prêt")))))))</x:f>
      </x:c>
    </x:row>
    <x:row r="49" ht="35" customHeight="1">
      <x:c r="A49" s="41"/>
      <x:c r="B49" s="50"/>
      <x:c r="C49" s="45"/>
      <x:c r="D49" s="45"/>
      <x:c r="E49" s="46" t="str">
        <x:f>IF(COUNTA(A49:D49)=0,"",IF(AND(OR(C49="",ISNUMBER(C49)),OR(D49="",ISNUMBER(D49)),COUNT(C49:D49)&gt;0,C49&gt;=0,D49&gt;=0),SUM(D49)-SUM(C49),""))</x:f>
      </x:c>
      <x:c r="F49" s="38"/>
      <x:c r="G49" s="50"/>
      <x:c r="H49" s="53" t="str">
        <x:f>IF(COUNTA(A49:D49,F49:G49)=0,"",IF(OR(A49="",B49=""),"Compte / libellé requis",IF(NOT(AND(LEN(TRIM(A49))&gt;=3,OR(LEFT(TRIM(A49),1)="1",LEFT(TRIM(A49),1)="2",LEFT(TRIM(A49),1)="3",LEFT(TRIM(A49),1)="4",LEFT(TRIM(A49),1)="5",LEFT(TRIM(A49),1)="6",LEFT(TRIM(A49),1)="7",LEFT(TRIM(A49),1)="8",LEFT(TRIM(A49),1)="9"))),"Compte à corriger",IF(NOT(AND(OR(C49="",ISNUMBER(C49)),OR(D49="",ISNUMBER(D49)),COUNT(C49:D49)&gt;0,C49&gt;=0,D49&gt;=0)),"Soldes à corriger",IF(COUNTIFS($A$14:$A$513,A49,$B$14:$B$513,B49,$C$14:$C$513,C49,$D$14:$D$513,D49,$F$14:$F$513,F49,$G$14:$G$513,G49)&gt;1,"Doublon exact",IF(LEFT(TRIM(A49),1)="7",IF(AND(F49&lt;&gt;"Avec droit",F49&lt;&gt;"Sans droit",F49&lt;&gt;"Exclu"),"TVA à qualifier",IF(AND(F49="Exclu",G49=""),"Exclusion à justifier","Prêt")),IF(AND(F49&lt;&gt;"",F49&lt;&gt;"Exclu"),"Qualification incohérente","Prêt")))))))</x:f>
      </x:c>
    </x:row>
    <x:row r="50" ht="35" customHeight="1">
      <x:c r="A50" s="41"/>
      <x:c r="B50" s="50"/>
      <x:c r="C50" s="45"/>
      <x:c r="D50" s="45"/>
      <x:c r="E50" s="46" t="str">
        <x:f>IF(COUNTA(A50:D50)=0,"",IF(AND(OR(C50="",ISNUMBER(C50)),OR(D50="",ISNUMBER(D50)),COUNT(C50:D50)&gt;0,C50&gt;=0,D50&gt;=0),SUM(D50)-SUM(C50),""))</x:f>
      </x:c>
      <x:c r="F50" s="38"/>
      <x:c r="G50" s="50"/>
      <x:c r="H50" s="53" t="str">
        <x:f>IF(COUNTA(A50:D50,F50:G50)=0,"",IF(OR(A50="",B50=""),"Compte / libellé requis",IF(NOT(AND(LEN(TRIM(A50))&gt;=3,OR(LEFT(TRIM(A50),1)="1",LEFT(TRIM(A50),1)="2",LEFT(TRIM(A50),1)="3",LEFT(TRIM(A50),1)="4",LEFT(TRIM(A50),1)="5",LEFT(TRIM(A50),1)="6",LEFT(TRIM(A50),1)="7",LEFT(TRIM(A50),1)="8",LEFT(TRIM(A50),1)="9"))),"Compte à corriger",IF(NOT(AND(OR(C50="",ISNUMBER(C50)),OR(D50="",ISNUMBER(D50)),COUNT(C50:D50)&gt;0,C50&gt;=0,D50&gt;=0)),"Soldes à corriger",IF(COUNTIFS($A$14:$A$513,A50,$B$14:$B$513,B50,$C$14:$C$513,C50,$D$14:$D$513,D50,$F$14:$F$513,F50,$G$14:$G$513,G50)&gt;1,"Doublon exact",IF(LEFT(TRIM(A50),1)="7",IF(AND(F50&lt;&gt;"Avec droit",F50&lt;&gt;"Sans droit",F50&lt;&gt;"Exclu"),"TVA à qualifier",IF(AND(F50="Exclu",G50=""),"Exclusion à justifier","Prêt")),IF(AND(F50&lt;&gt;"",F50&lt;&gt;"Exclu"),"Qualification incohérente","Prêt")))))))</x:f>
      </x:c>
    </x:row>
    <x:row r="51" ht="35" customHeight="1">
      <x:c r="A51" s="41"/>
      <x:c r="B51" s="50"/>
      <x:c r="C51" s="45"/>
      <x:c r="D51" s="45"/>
      <x:c r="E51" s="46" t="str">
        <x:f>IF(COUNTA(A51:D51)=0,"",IF(AND(OR(C51="",ISNUMBER(C51)),OR(D51="",ISNUMBER(D51)),COUNT(C51:D51)&gt;0,C51&gt;=0,D51&gt;=0),SUM(D51)-SUM(C51),""))</x:f>
      </x:c>
      <x:c r="F51" s="38"/>
      <x:c r="G51" s="50"/>
      <x:c r="H51" s="53" t="str">
        <x:f>IF(COUNTA(A51:D51,F51:G51)=0,"",IF(OR(A51="",B51=""),"Compte / libellé requis",IF(NOT(AND(LEN(TRIM(A51))&gt;=3,OR(LEFT(TRIM(A51),1)="1",LEFT(TRIM(A51),1)="2",LEFT(TRIM(A51),1)="3",LEFT(TRIM(A51),1)="4",LEFT(TRIM(A51),1)="5",LEFT(TRIM(A51),1)="6",LEFT(TRIM(A51),1)="7",LEFT(TRIM(A51),1)="8",LEFT(TRIM(A51),1)="9"))),"Compte à corriger",IF(NOT(AND(OR(C51="",ISNUMBER(C51)),OR(D51="",ISNUMBER(D51)),COUNT(C51:D51)&gt;0,C51&gt;=0,D51&gt;=0)),"Soldes à corriger",IF(COUNTIFS($A$14:$A$513,A51,$B$14:$B$513,B51,$C$14:$C$513,C51,$D$14:$D$513,D51,$F$14:$F$513,F51,$G$14:$G$513,G51)&gt;1,"Doublon exact",IF(LEFT(TRIM(A51),1)="7",IF(AND(F51&lt;&gt;"Avec droit",F51&lt;&gt;"Sans droit",F51&lt;&gt;"Exclu"),"TVA à qualifier",IF(AND(F51="Exclu",G51=""),"Exclusion à justifier","Prêt")),IF(AND(F51&lt;&gt;"",F51&lt;&gt;"Exclu"),"Qualification incohérente","Prêt")))))))</x:f>
      </x:c>
    </x:row>
    <x:row r="52" ht="35" customHeight="1">
      <x:c r="A52" s="41"/>
      <x:c r="B52" s="50"/>
      <x:c r="C52" s="45"/>
      <x:c r="D52" s="45"/>
      <x:c r="E52" s="46" t="str">
        <x:f>IF(COUNTA(A52:D52)=0,"",IF(AND(OR(C52="",ISNUMBER(C52)),OR(D52="",ISNUMBER(D52)),COUNT(C52:D52)&gt;0,C52&gt;=0,D52&gt;=0),SUM(D52)-SUM(C52),""))</x:f>
      </x:c>
      <x:c r="F52" s="38"/>
      <x:c r="G52" s="50"/>
      <x:c r="H52" s="53" t="str">
        <x:f>IF(COUNTA(A52:D52,F52:G52)=0,"",IF(OR(A52="",B52=""),"Compte / libellé requis",IF(NOT(AND(LEN(TRIM(A52))&gt;=3,OR(LEFT(TRIM(A52),1)="1",LEFT(TRIM(A52),1)="2",LEFT(TRIM(A52),1)="3",LEFT(TRIM(A52),1)="4",LEFT(TRIM(A52),1)="5",LEFT(TRIM(A52),1)="6",LEFT(TRIM(A52),1)="7",LEFT(TRIM(A52),1)="8",LEFT(TRIM(A52),1)="9"))),"Compte à corriger",IF(NOT(AND(OR(C52="",ISNUMBER(C52)),OR(D52="",ISNUMBER(D52)),COUNT(C52:D52)&gt;0,C52&gt;=0,D52&gt;=0)),"Soldes à corriger",IF(COUNTIFS($A$14:$A$513,A52,$B$14:$B$513,B52,$C$14:$C$513,C52,$D$14:$D$513,D52,$F$14:$F$513,F52,$G$14:$G$513,G52)&gt;1,"Doublon exact",IF(LEFT(TRIM(A52),1)="7",IF(AND(F52&lt;&gt;"Avec droit",F52&lt;&gt;"Sans droit",F52&lt;&gt;"Exclu"),"TVA à qualifier",IF(AND(F52="Exclu",G52=""),"Exclusion à justifier","Prêt")),IF(AND(F52&lt;&gt;"",F52&lt;&gt;"Exclu"),"Qualification incohérente","Prêt")))))))</x:f>
      </x:c>
    </x:row>
    <x:row r="53" ht="35" customHeight="1">
      <x:c r="A53" s="41"/>
      <x:c r="B53" s="50"/>
      <x:c r="C53" s="45"/>
      <x:c r="D53" s="45"/>
      <x:c r="E53" s="46" t="str">
        <x:f>IF(COUNTA(A53:D53)=0,"",IF(AND(OR(C53="",ISNUMBER(C53)),OR(D53="",ISNUMBER(D53)),COUNT(C53:D53)&gt;0,C53&gt;=0,D53&gt;=0),SUM(D53)-SUM(C53),""))</x:f>
      </x:c>
      <x:c r="F53" s="38"/>
      <x:c r="G53" s="50"/>
      <x:c r="H53" s="53" t="str">
        <x:f>IF(COUNTA(A53:D53,F53:G53)=0,"",IF(OR(A53="",B53=""),"Compte / libellé requis",IF(NOT(AND(LEN(TRIM(A53))&gt;=3,OR(LEFT(TRIM(A53),1)="1",LEFT(TRIM(A53),1)="2",LEFT(TRIM(A53),1)="3",LEFT(TRIM(A53),1)="4",LEFT(TRIM(A53),1)="5",LEFT(TRIM(A53),1)="6",LEFT(TRIM(A53),1)="7",LEFT(TRIM(A53),1)="8",LEFT(TRIM(A53),1)="9"))),"Compte à corriger",IF(NOT(AND(OR(C53="",ISNUMBER(C53)),OR(D53="",ISNUMBER(D53)),COUNT(C53:D53)&gt;0,C53&gt;=0,D53&gt;=0)),"Soldes à corriger",IF(COUNTIFS($A$14:$A$513,A53,$B$14:$B$513,B53,$C$14:$C$513,C53,$D$14:$D$513,D53,$F$14:$F$513,F53,$G$14:$G$513,G53)&gt;1,"Doublon exact",IF(LEFT(TRIM(A53),1)="7",IF(AND(F53&lt;&gt;"Avec droit",F53&lt;&gt;"Sans droit",F53&lt;&gt;"Exclu"),"TVA à qualifier",IF(AND(F53="Exclu",G53=""),"Exclusion à justifier","Prêt")),IF(AND(F53&lt;&gt;"",F53&lt;&gt;"Exclu"),"Qualification incohérente","Prêt")))))))</x:f>
      </x:c>
    </x:row>
    <x:row r="54" ht="35" customHeight="1">
      <x:c r="A54" s="41"/>
      <x:c r="B54" s="50"/>
      <x:c r="C54" s="45"/>
      <x:c r="D54" s="45"/>
      <x:c r="E54" s="46" t="str">
        <x:f>IF(COUNTA(A54:D54)=0,"",IF(AND(OR(C54="",ISNUMBER(C54)),OR(D54="",ISNUMBER(D54)),COUNT(C54:D54)&gt;0,C54&gt;=0,D54&gt;=0),SUM(D54)-SUM(C54),""))</x:f>
      </x:c>
      <x:c r="F54" s="38"/>
      <x:c r="G54" s="50"/>
      <x:c r="H54" s="53" t="str">
        <x:f>IF(COUNTA(A54:D54,F54:G54)=0,"",IF(OR(A54="",B54=""),"Compte / libellé requis",IF(NOT(AND(LEN(TRIM(A54))&gt;=3,OR(LEFT(TRIM(A54),1)="1",LEFT(TRIM(A54),1)="2",LEFT(TRIM(A54),1)="3",LEFT(TRIM(A54),1)="4",LEFT(TRIM(A54),1)="5",LEFT(TRIM(A54),1)="6",LEFT(TRIM(A54),1)="7",LEFT(TRIM(A54),1)="8",LEFT(TRIM(A54),1)="9"))),"Compte à corriger",IF(NOT(AND(OR(C54="",ISNUMBER(C54)),OR(D54="",ISNUMBER(D54)),COUNT(C54:D54)&gt;0,C54&gt;=0,D54&gt;=0)),"Soldes à corriger",IF(COUNTIFS($A$14:$A$513,A54,$B$14:$B$513,B54,$C$14:$C$513,C54,$D$14:$D$513,D54,$F$14:$F$513,F54,$G$14:$G$513,G54)&gt;1,"Doublon exact",IF(LEFT(TRIM(A54),1)="7",IF(AND(F54&lt;&gt;"Avec droit",F54&lt;&gt;"Sans droit",F54&lt;&gt;"Exclu"),"TVA à qualifier",IF(AND(F54="Exclu",G54=""),"Exclusion à justifier","Prêt")),IF(AND(F54&lt;&gt;"",F54&lt;&gt;"Exclu"),"Qualification incohérente","Prêt")))))))</x:f>
      </x:c>
    </x:row>
    <x:row r="55" ht="35" customHeight="1">
      <x:c r="A55" s="41"/>
      <x:c r="B55" s="50"/>
      <x:c r="C55" s="45"/>
      <x:c r="D55" s="45"/>
      <x:c r="E55" s="46" t="str">
        <x:f>IF(COUNTA(A55:D55)=0,"",IF(AND(OR(C55="",ISNUMBER(C55)),OR(D55="",ISNUMBER(D55)),COUNT(C55:D55)&gt;0,C55&gt;=0,D55&gt;=0),SUM(D55)-SUM(C55),""))</x:f>
      </x:c>
      <x:c r="F55" s="38"/>
      <x:c r="G55" s="50"/>
      <x:c r="H55" s="53" t="str">
        <x:f>IF(COUNTA(A55:D55,F55:G55)=0,"",IF(OR(A55="",B55=""),"Compte / libellé requis",IF(NOT(AND(LEN(TRIM(A55))&gt;=3,OR(LEFT(TRIM(A55),1)="1",LEFT(TRIM(A55),1)="2",LEFT(TRIM(A55),1)="3",LEFT(TRIM(A55),1)="4",LEFT(TRIM(A55),1)="5",LEFT(TRIM(A55),1)="6",LEFT(TRIM(A55),1)="7",LEFT(TRIM(A55),1)="8",LEFT(TRIM(A55),1)="9"))),"Compte à corriger",IF(NOT(AND(OR(C55="",ISNUMBER(C55)),OR(D55="",ISNUMBER(D55)),COUNT(C55:D55)&gt;0,C55&gt;=0,D55&gt;=0)),"Soldes à corriger",IF(COUNTIFS($A$14:$A$513,A55,$B$14:$B$513,B55,$C$14:$C$513,C55,$D$14:$D$513,D55,$F$14:$F$513,F55,$G$14:$G$513,G55)&gt;1,"Doublon exact",IF(LEFT(TRIM(A55),1)="7",IF(AND(F55&lt;&gt;"Avec droit",F55&lt;&gt;"Sans droit",F55&lt;&gt;"Exclu"),"TVA à qualifier",IF(AND(F55="Exclu",G55=""),"Exclusion à justifier","Prêt")),IF(AND(F55&lt;&gt;"",F55&lt;&gt;"Exclu"),"Qualification incohérente","Prêt")))))))</x:f>
      </x:c>
    </x:row>
    <x:row r="56" ht="35" customHeight="1">
      <x:c r="A56" s="41"/>
      <x:c r="B56" s="50"/>
      <x:c r="C56" s="45"/>
      <x:c r="D56" s="45"/>
      <x:c r="E56" s="46" t="str">
        <x:f>IF(COUNTA(A56:D56)=0,"",IF(AND(OR(C56="",ISNUMBER(C56)),OR(D56="",ISNUMBER(D56)),COUNT(C56:D56)&gt;0,C56&gt;=0,D56&gt;=0),SUM(D56)-SUM(C56),""))</x:f>
      </x:c>
      <x:c r="F56" s="38"/>
      <x:c r="G56" s="50"/>
      <x:c r="H56" s="53" t="str">
        <x:f>IF(COUNTA(A56:D56,F56:G56)=0,"",IF(OR(A56="",B56=""),"Compte / libellé requis",IF(NOT(AND(LEN(TRIM(A56))&gt;=3,OR(LEFT(TRIM(A56),1)="1",LEFT(TRIM(A56),1)="2",LEFT(TRIM(A56),1)="3",LEFT(TRIM(A56),1)="4",LEFT(TRIM(A56),1)="5",LEFT(TRIM(A56),1)="6",LEFT(TRIM(A56),1)="7",LEFT(TRIM(A56),1)="8",LEFT(TRIM(A56),1)="9"))),"Compte à corriger",IF(NOT(AND(OR(C56="",ISNUMBER(C56)),OR(D56="",ISNUMBER(D56)),COUNT(C56:D56)&gt;0,C56&gt;=0,D56&gt;=0)),"Soldes à corriger",IF(COUNTIFS($A$14:$A$513,A56,$B$14:$B$513,B56,$C$14:$C$513,C56,$D$14:$D$513,D56,$F$14:$F$513,F56,$G$14:$G$513,G56)&gt;1,"Doublon exact",IF(LEFT(TRIM(A56),1)="7",IF(AND(F56&lt;&gt;"Avec droit",F56&lt;&gt;"Sans droit",F56&lt;&gt;"Exclu"),"TVA à qualifier",IF(AND(F56="Exclu",G56=""),"Exclusion à justifier","Prêt")),IF(AND(F56&lt;&gt;"",F56&lt;&gt;"Exclu"),"Qualification incohérente","Prêt")))))))</x:f>
      </x:c>
    </x:row>
    <x:row r="57" ht="35" customHeight="1">
      <x:c r="A57" s="41"/>
      <x:c r="B57" s="50"/>
      <x:c r="C57" s="45"/>
      <x:c r="D57" s="45"/>
      <x:c r="E57" s="46" t="str">
        <x:f>IF(COUNTA(A57:D57)=0,"",IF(AND(OR(C57="",ISNUMBER(C57)),OR(D57="",ISNUMBER(D57)),COUNT(C57:D57)&gt;0,C57&gt;=0,D57&gt;=0),SUM(D57)-SUM(C57),""))</x:f>
      </x:c>
      <x:c r="F57" s="38"/>
      <x:c r="G57" s="50"/>
      <x:c r="H57" s="53" t="str">
        <x:f>IF(COUNTA(A57:D57,F57:G57)=0,"",IF(OR(A57="",B57=""),"Compte / libellé requis",IF(NOT(AND(LEN(TRIM(A57))&gt;=3,OR(LEFT(TRIM(A57),1)="1",LEFT(TRIM(A57),1)="2",LEFT(TRIM(A57),1)="3",LEFT(TRIM(A57),1)="4",LEFT(TRIM(A57),1)="5",LEFT(TRIM(A57),1)="6",LEFT(TRIM(A57),1)="7",LEFT(TRIM(A57),1)="8",LEFT(TRIM(A57),1)="9"))),"Compte à corriger",IF(NOT(AND(OR(C57="",ISNUMBER(C57)),OR(D57="",ISNUMBER(D57)),COUNT(C57:D57)&gt;0,C57&gt;=0,D57&gt;=0)),"Soldes à corriger",IF(COUNTIFS($A$14:$A$513,A57,$B$14:$B$513,B57,$C$14:$C$513,C57,$D$14:$D$513,D57,$F$14:$F$513,F57,$G$14:$G$513,G57)&gt;1,"Doublon exact",IF(LEFT(TRIM(A57),1)="7",IF(AND(F57&lt;&gt;"Avec droit",F57&lt;&gt;"Sans droit",F57&lt;&gt;"Exclu"),"TVA à qualifier",IF(AND(F57="Exclu",G57=""),"Exclusion à justifier","Prêt")),IF(AND(F57&lt;&gt;"",F57&lt;&gt;"Exclu"),"Qualification incohérente","Prêt")))))))</x:f>
      </x:c>
    </x:row>
    <x:row r="58" ht="35" customHeight="1">
      <x:c r="A58" s="41"/>
      <x:c r="B58" s="50"/>
      <x:c r="C58" s="45"/>
      <x:c r="D58" s="45"/>
      <x:c r="E58" s="46" t="str">
        <x:f>IF(COUNTA(A58:D58)=0,"",IF(AND(OR(C58="",ISNUMBER(C58)),OR(D58="",ISNUMBER(D58)),COUNT(C58:D58)&gt;0,C58&gt;=0,D58&gt;=0),SUM(D58)-SUM(C58),""))</x:f>
      </x:c>
      <x:c r="F58" s="38"/>
      <x:c r="G58" s="50"/>
      <x:c r="H58" s="53" t="str">
        <x:f>IF(COUNTA(A58:D58,F58:G58)=0,"",IF(OR(A58="",B58=""),"Compte / libellé requis",IF(NOT(AND(LEN(TRIM(A58))&gt;=3,OR(LEFT(TRIM(A58),1)="1",LEFT(TRIM(A58),1)="2",LEFT(TRIM(A58),1)="3",LEFT(TRIM(A58),1)="4",LEFT(TRIM(A58),1)="5",LEFT(TRIM(A58),1)="6",LEFT(TRIM(A58),1)="7",LEFT(TRIM(A58),1)="8",LEFT(TRIM(A58),1)="9"))),"Compte à corriger",IF(NOT(AND(OR(C58="",ISNUMBER(C58)),OR(D58="",ISNUMBER(D58)),COUNT(C58:D58)&gt;0,C58&gt;=0,D58&gt;=0)),"Soldes à corriger",IF(COUNTIFS($A$14:$A$513,A58,$B$14:$B$513,B58,$C$14:$C$513,C58,$D$14:$D$513,D58,$F$14:$F$513,F58,$G$14:$G$513,G58)&gt;1,"Doublon exact",IF(LEFT(TRIM(A58),1)="7",IF(AND(F58&lt;&gt;"Avec droit",F58&lt;&gt;"Sans droit",F58&lt;&gt;"Exclu"),"TVA à qualifier",IF(AND(F58="Exclu",G58=""),"Exclusion à justifier","Prêt")),IF(AND(F58&lt;&gt;"",F58&lt;&gt;"Exclu"),"Qualification incohérente","Prêt")))))))</x:f>
      </x:c>
    </x:row>
    <x:row r="59" ht="35" customHeight="1">
      <x:c r="A59" s="41"/>
      <x:c r="B59" s="50"/>
      <x:c r="C59" s="45"/>
      <x:c r="D59" s="45"/>
      <x:c r="E59" s="46" t="str">
        <x:f>IF(COUNTA(A59:D59)=0,"",IF(AND(OR(C59="",ISNUMBER(C59)),OR(D59="",ISNUMBER(D59)),COUNT(C59:D59)&gt;0,C59&gt;=0,D59&gt;=0),SUM(D59)-SUM(C59),""))</x:f>
      </x:c>
      <x:c r="F59" s="38"/>
      <x:c r="G59" s="50"/>
      <x:c r="H59" s="53" t="str">
        <x:f>IF(COUNTA(A59:D59,F59:G59)=0,"",IF(OR(A59="",B59=""),"Compte / libellé requis",IF(NOT(AND(LEN(TRIM(A59))&gt;=3,OR(LEFT(TRIM(A59),1)="1",LEFT(TRIM(A59),1)="2",LEFT(TRIM(A59),1)="3",LEFT(TRIM(A59),1)="4",LEFT(TRIM(A59),1)="5",LEFT(TRIM(A59),1)="6",LEFT(TRIM(A59),1)="7",LEFT(TRIM(A59),1)="8",LEFT(TRIM(A59),1)="9"))),"Compte à corriger",IF(NOT(AND(OR(C59="",ISNUMBER(C59)),OR(D59="",ISNUMBER(D59)),COUNT(C59:D59)&gt;0,C59&gt;=0,D59&gt;=0)),"Soldes à corriger",IF(COUNTIFS($A$14:$A$513,A59,$B$14:$B$513,B59,$C$14:$C$513,C59,$D$14:$D$513,D59,$F$14:$F$513,F59,$G$14:$G$513,G59)&gt;1,"Doublon exact",IF(LEFT(TRIM(A59),1)="7",IF(AND(F59&lt;&gt;"Avec droit",F59&lt;&gt;"Sans droit",F59&lt;&gt;"Exclu"),"TVA à qualifier",IF(AND(F59="Exclu",G59=""),"Exclusion à justifier","Prêt")),IF(AND(F59&lt;&gt;"",F59&lt;&gt;"Exclu"),"Qualification incohérente","Prêt")))))))</x:f>
      </x:c>
    </x:row>
    <x:row r="60" ht="35" customHeight="1">
      <x:c r="A60" s="41"/>
      <x:c r="B60" s="50"/>
      <x:c r="C60" s="45"/>
      <x:c r="D60" s="45"/>
      <x:c r="E60" s="46" t="str">
        <x:f>IF(COUNTA(A60:D60)=0,"",IF(AND(OR(C60="",ISNUMBER(C60)),OR(D60="",ISNUMBER(D60)),COUNT(C60:D60)&gt;0,C60&gt;=0,D60&gt;=0),SUM(D60)-SUM(C60),""))</x:f>
      </x:c>
      <x:c r="F60" s="38"/>
      <x:c r="G60" s="50"/>
      <x:c r="H60" s="53" t="str">
        <x:f>IF(COUNTA(A60:D60,F60:G60)=0,"",IF(OR(A60="",B60=""),"Compte / libellé requis",IF(NOT(AND(LEN(TRIM(A60))&gt;=3,OR(LEFT(TRIM(A60),1)="1",LEFT(TRIM(A60),1)="2",LEFT(TRIM(A60),1)="3",LEFT(TRIM(A60),1)="4",LEFT(TRIM(A60),1)="5",LEFT(TRIM(A60),1)="6",LEFT(TRIM(A60),1)="7",LEFT(TRIM(A60),1)="8",LEFT(TRIM(A60),1)="9"))),"Compte à corriger",IF(NOT(AND(OR(C60="",ISNUMBER(C60)),OR(D60="",ISNUMBER(D60)),COUNT(C60:D60)&gt;0,C60&gt;=0,D60&gt;=0)),"Soldes à corriger",IF(COUNTIFS($A$14:$A$513,A60,$B$14:$B$513,B60,$C$14:$C$513,C60,$D$14:$D$513,D60,$F$14:$F$513,F60,$G$14:$G$513,G60)&gt;1,"Doublon exact",IF(LEFT(TRIM(A60),1)="7",IF(AND(F60&lt;&gt;"Avec droit",F60&lt;&gt;"Sans droit",F60&lt;&gt;"Exclu"),"TVA à qualifier",IF(AND(F60="Exclu",G60=""),"Exclusion à justifier","Prêt")),IF(AND(F60&lt;&gt;"",F60&lt;&gt;"Exclu"),"Qualification incohérente","Prêt")))))))</x:f>
      </x:c>
    </x:row>
    <x:row r="61" ht="35" customHeight="1">
      <x:c r="A61" s="41"/>
      <x:c r="B61" s="50"/>
      <x:c r="C61" s="45"/>
      <x:c r="D61" s="45"/>
      <x:c r="E61" s="46" t="str">
        <x:f>IF(COUNTA(A61:D61)=0,"",IF(AND(OR(C61="",ISNUMBER(C61)),OR(D61="",ISNUMBER(D61)),COUNT(C61:D61)&gt;0,C61&gt;=0,D61&gt;=0),SUM(D61)-SUM(C61),""))</x:f>
      </x:c>
      <x:c r="F61" s="38"/>
      <x:c r="G61" s="50"/>
      <x:c r="H61" s="53" t="str">
        <x:f>IF(COUNTA(A61:D61,F61:G61)=0,"",IF(OR(A61="",B61=""),"Compte / libellé requis",IF(NOT(AND(LEN(TRIM(A61))&gt;=3,OR(LEFT(TRIM(A61),1)="1",LEFT(TRIM(A61),1)="2",LEFT(TRIM(A61),1)="3",LEFT(TRIM(A61),1)="4",LEFT(TRIM(A61),1)="5",LEFT(TRIM(A61),1)="6",LEFT(TRIM(A61),1)="7",LEFT(TRIM(A61),1)="8",LEFT(TRIM(A61),1)="9"))),"Compte à corriger",IF(NOT(AND(OR(C61="",ISNUMBER(C61)),OR(D61="",ISNUMBER(D61)),COUNT(C61:D61)&gt;0,C61&gt;=0,D61&gt;=0)),"Soldes à corriger",IF(COUNTIFS($A$14:$A$513,A61,$B$14:$B$513,B61,$C$14:$C$513,C61,$D$14:$D$513,D61,$F$14:$F$513,F61,$G$14:$G$513,G61)&gt;1,"Doublon exact",IF(LEFT(TRIM(A61),1)="7",IF(AND(F61&lt;&gt;"Avec droit",F61&lt;&gt;"Sans droit",F61&lt;&gt;"Exclu"),"TVA à qualifier",IF(AND(F61="Exclu",G61=""),"Exclusion à justifier","Prêt")),IF(AND(F61&lt;&gt;"",F61&lt;&gt;"Exclu"),"Qualification incohérente","Prêt")))))))</x:f>
      </x:c>
    </x:row>
    <x:row r="62" ht="35" customHeight="1">
      <x:c r="A62" s="41"/>
      <x:c r="B62" s="50"/>
      <x:c r="C62" s="45"/>
      <x:c r="D62" s="45"/>
      <x:c r="E62" s="46" t="str">
        <x:f>IF(COUNTA(A62:D62)=0,"",IF(AND(OR(C62="",ISNUMBER(C62)),OR(D62="",ISNUMBER(D62)),COUNT(C62:D62)&gt;0,C62&gt;=0,D62&gt;=0),SUM(D62)-SUM(C62),""))</x:f>
      </x:c>
      <x:c r="F62" s="38"/>
      <x:c r="G62" s="50"/>
      <x:c r="H62" s="53" t="str">
        <x:f>IF(COUNTA(A62:D62,F62:G62)=0,"",IF(OR(A62="",B62=""),"Compte / libellé requis",IF(NOT(AND(LEN(TRIM(A62))&gt;=3,OR(LEFT(TRIM(A62),1)="1",LEFT(TRIM(A62),1)="2",LEFT(TRIM(A62),1)="3",LEFT(TRIM(A62),1)="4",LEFT(TRIM(A62),1)="5",LEFT(TRIM(A62),1)="6",LEFT(TRIM(A62),1)="7",LEFT(TRIM(A62),1)="8",LEFT(TRIM(A62),1)="9"))),"Compte à corriger",IF(NOT(AND(OR(C62="",ISNUMBER(C62)),OR(D62="",ISNUMBER(D62)),COUNT(C62:D62)&gt;0,C62&gt;=0,D62&gt;=0)),"Soldes à corriger",IF(COUNTIFS($A$14:$A$513,A62,$B$14:$B$513,B62,$C$14:$C$513,C62,$D$14:$D$513,D62,$F$14:$F$513,F62,$G$14:$G$513,G62)&gt;1,"Doublon exact",IF(LEFT(TRIM(A62),1)="7",IF(AND(F62&lt;&gt;"Avec droit",F62&lt;&gt;"Sans droit",F62&lt;&gt;"Exclu"),"TVA à qualifier",IF(AND(F62="Exclu",G62=""),"Exclusion à justifier","Prêt")),IF(AND(F62&lt;&gt;"",F62&lt;&gt;"Exclu"),"Qualification incohérente","Prêt")))))))</x:f>
      </x:c>
    </x:row>
    <x:row r="63" ht="35" customHeight="1">
      <x:c r="A63" s="41"/>
      <x:c r="B63" s="50"/>
      <x:c r="C63" s="45"/>
      <x:c r="D63" s="45"/>
      <x:c r="E63" s="46" t="str">
        <x:f>IF(COUNTA(A63:D63)=0,"",IF(AND(OR(C63="",ISNUMBER(C63)),OR(D63="",ISNUMBER(D63)),COUNT(C63:D63)&gt;0,C63&gt;=0,D63&gt;=0),SUM(D63)-SUM(C63),""))</x:f>
      </x:c>
      <x:c r="F63" s="38"/>
      <x:c r="G63" s="50"/>
      <x:c r="H63" s="53" t="str">
        <x:f>IF(COUNTA(A63:D63,F63:G63)=0,"",IF(OR(A63="",B63=""),"Compte / libellé requis",IF(NOT(AND(LEN(TRIM(A63))&gt;=3,OR(LEFT(TRIM(A63),1)="1",LEFT(TRIM(A63),1)="2",LEFT(TRIM(A63),1)="3",LEFT(TRIM(A63),1)="4",LEFT(TRIM(A63),1)="5",LEFT(TRIM(A63),1)="6",LEFT(TRIM(A63),1)="7",LEFT(TRIM(A63),1)="8",LEFT(TRIM(A63),1)="9"))),"Compte à corriger",IF(NOT(AND(OR(C63="",ISNUMBER(C63)),OR(D63="",ISNUMBER(D63)),COUNT(C63:D63)&gt;0,C63&gt;=0,D63&gt;=0)),"Soldes à corriger",IF(COUNTIFS($A$14:$A$513,A63,$B$14:$B$513,B63,$C$14:$C$513,C63,$D$14:$D$513,D63,$F$14:$F$513,F63,$G$14:$G$513,G63)&gt;1,"Doublon exact",IF(LEFT(TRIM(A63),1)="7",IF(AND(F63&lt;&gt;"Avec droit",F63&lt;&gt;"Sans droit",F63&lt;&gt;"Exclu"),"TVA à qualifier",IF(AND(F63="Exclu",G63=""),"Exclusion à justifier","Prêt")),IF(AND(F63&lt;&gt;"",F63&lt;&gt;"Exclu"),"Qualification incohérente","Prêt")))))))</x:f>
      </x:c>
    </x:row>
    <x:row r="64" ht="35" customHeight="1">
      <x:c r="A64" s="41"/>
      <x:c r="B64" s="50"/>
      <x:c r="C64" s="45"/>
      <x:c r="D64" s="45"/>
      <x:c r="E64" s="46" t="str">
        <x:f>IF(COUNTA(A64:D64)=0,"",IF(AND(OR(C64="",ISNUMBER(C64)),OR(D64="",ISNUMBER(D64)),COUNT(C64:D64)&gt;0,C64&gt;=0,D64&gt;=0),SUM(D64)-SUM(C64),""))</x:f>
      </x:c>
      <x:c r="F64" s="38"/>
      <x:c r="G64" s="50"/>
      <x:c r="H64" s="53" t="str">
        <x:f>IF(COUNTA(A64:D64,F64:G64)=0,"",IF(OR(A64="",B64=""),"Compte / libellé requis",IF(NOT(AND(LEN(TRIM(A64))&gt;=3,OR(LEFT(TRIM(A64),1)="1",LEFT(TRIM(A64),1)="2",LEFT(TRIM(A64),1)="3",LEFT(TRIM(A64),1)="4",LEFT(TRIM(A64),1)="5",LEFT(TRIM(A64),1)="6",LEFT(TRIM(A64),1)="7",LEFT(TRIM(A64),1)="8",LEFT(TRIM(A64),1)="9"))),"Compte à corriger",IF(NOT(AND(OR(C64="",ISNUMBER(C64)),OR(D64="",ISNUMBER(D64)),COUNT(C64:D64)&gt;0,C64&gt;=0,D64&gt;=0)),"Soldes à corriger",IF(COUNTIFS($A$14:$A$513,A64,$B$14:$B$513,B64,$C$14:$C$513,C64,$D$14:$D$513,D64,$F$14:$F$513,F64,$G$14:$G$513,G64)&gt;1,"Doublon exact",IF(LEFT(TRIM(A64),1)="7",IF(AND(F64&lt;&gt;"Avec droit",F64&lt;&gt;"Sans droit",F64&lt;&gt;"Exclu"),"TVA à qualifier",IF(AND(F64="Exclu",G64=""),"Exclusion à justifier","Prêt")),IF(AND(F64&lt;&gt;"",F64&lt;&gt;"Exclu"),"Qualification incohérente","Prêt")))))))</x:f>
      </x:c>
    </x:row>
    <x:row r="65" ht="35" customHeight="1">
      <x:c r="A65" s="41"/>
      <x:c r="B65" s="50"/>
      <x:c r="C65" s="45"/>
      <x:c r="D65" s="45"/>
      <x:c r="E65" s="46" t="str">
        <x:f>IF(COUNTA(A65:D65)=0,"",IF(AND(OR(C65="",ISNUMBER(C65)),OR(D65="",ISNUMBER(D65)),COUNT(C65:D65)&gt;0,C65&gt;=0,D65&gt;=0),SUM(D65)-SUM(C65),""))</x:f>
      </x:c>
      <x:c r="F65" s="38"/>
      <x:c r="G65" s="50"/>
      <x:c r="H65" s="53" t="str">
        <x:f>IF(COUNTA(A65:D65,F65:G65)=0,"",IF(OR(A65="",B65=""),"Compte / libellé requis",IF(NOT(AND(LEN(TRIM(A65))&gt;=3,OR(LEFT(TRIM(A65),1)="1",LEFT(TRIM(A65),1)="2",LEFT(TRIM(A65),1)="3",LEFT(TRIM(A65),1)="4",LEFT(TRIM(A65),1)="5",LEFT(TRIM(A65),1)="6",LEFT(TRIM(A65),1)="7",LEFT(TRIM(A65),1)="8",LEFT(TRIM(A65),1)="9"))),"Compte à corriger",IF(NOT(AND(OR(C65="",ISNUMBER(C65)),OR(D65="",ISNUMBER(D65)),COUNT(C65:D65)&gt;0,C65&gt;=0,D65&gt;=0)),"Soldes à corriger",IF(COUNTIFS($A$14:$A$513,A65,$B$14:$B$513,B65,$C$14:$C$513,C65,$D$14:$D$513,D65,$F$14:$F$513,F65,$G$14:$G$513,G65)&gt;1,"Doublon exact",IF(LEFT(TRIM(A65),1)="7",IF(AND(F65&lt;&gt;"Avec droit",F65&lt;&gt;"Sans droit",F65&lt;&gt;"Exclu"),"TVA à qualifier",IF(AND(F65="Exclu",G65=""),"Exclusion à justifier","Prêt")),IF(AND(F65&lt;&gt;"",F65&lt;&gt;"Exclu"),"Qualification incohérente","Prêt")))))))</x:f>
      </x:c>
    </x:row>
    <x:row r="66" ht="35" customHeight="1">
      <x:c r="A66" s="41"/>
      <x:c r="B66" s="50"/>
      <x:c r="C66" s="45"/>
      <x:c r="D66" s="45"/>
      <x:c r="E66" s="46" t="str">
        <x:f>IF(COUNTA(A66:D66)=0,"",IF(AND(OR(C66="",ISNUMBER(C66)),OR(D66="",ISNUMBER(D66)),COUNT(C66:D66)&gt;0,C66&gt;=0,D66&gt;=0),SUM(D66)-SUM(C66),""))</x:f>
      </x:c>
      <x:c r="F66" s="38"/>
      <x:c r="G66" s="50"/>
      <x:c r="H66" s="53" t="str">
        <x:f>IF(COUNTA(A66:D66,F66:G66)=0,"",IF(OR(A66="",B66=""),"Compte / libellé requis",IF(NOT(AND(LEN(TRIM(A66))&gt;=3,OR(LEFT(TRIM(A66),1)="1",LEFT(TRIM(A66),1)="2",LEFT(TRIM(A66),1)="3",LEFT(TRIM(A66),1)="4",LEFT(TRIM(A66),1)="5",LEFT(TRIM(A66),1)="6",LEFT(TRIM(A66),1)="7",LEFT(TRIM(A66),1)="8",LEFT(TRIM(A66),1)="9"))),"Compte à corriger",IF(NOT(AND(OR(C66="",ISNUMBER(C66)),OR(D66="",ISNUMBER(D66)),COUNT(C66:D66)&gt;0,C66&gt;=0,D66&gt;=0)),"Soldes à corriger",IF(COUNTIFS($A$14:$A$513,A66,$B$14:$B$513,B66,$C$14:$C$513,C66,$D$14:$D$513,D66,$F$14:$F$513,F66,$G$14:$G$513,G66)&gt;1,"Doublon exact",IF(LEFT(TRIM(A66),1)="7",IF(AND(F66&lt;&gt;"Avec droit",F66&lt;&gt;"Sans droit",F66&lt;&gt;"Exclu"),"TVA à qualifier",IF(AND(F66="Exclu",G66=""),"Exclusion à justifier","Prêt")),IF(AND(F66&lt;&gt;"",F66&lt;&gt;"Exclu"),"Qualification incohérente","Prêt")))))))</x:f>
      </x:c>
    </x:row>
    <x:row r="67" ht="35" customHeight="1">
      <x:c r="A67" s="41"/>
      <x:c r="B67" s="50"/>
      <x:c r="C67" s="45"/>
      <x:c r="D67" s="45"/>
      <x:c r="E67" s="46" t="str">
        <x:f>IF(COUNTA(A67:D67)=0,"",IF(AND(OR(C67="",ISNUMBER(C67)),OR(D67="",ISNUMBER(D67)),COUNT(C67:D67)&gt;0,C67&gt;=0,D67&gt;=0),SUM(D67)-SUM(C67),""))</x:f>
      </x:c>
      <x:c r="F67" s="38"/>
      <x:c r="G67" s="50"/>
      <x:c r="H67" s="53" t="str">
        <x:f>IF(COUNTA(A67:D67,F67:G67)=0,"",IF(OR(A67="",B67=""),"Compte / libellé requis",IF(NOT(AND(LEN(TRIM(A67))&gt;=3,OR(LEFT(TRIM(A67),1)="1",LEFT(TRIM(A67),1)="2",LEFT(TRIM(A67),1)="3",LEFT(TRIM(A67),1)="4",LEFT(TRIM(A67),1)="5",LEFT(TRIM(A67),1)="6",LEFT(TRIM(A67),1)="7",LEFT(TRIM(A67),1)="8",LEFT(TRIM(A67),1)="9"))),"Compte à corriger",IF(NOT(AND(OR(C67="",ISNUMBER(C67)),OR(D67="",ISNUMBER(D67)),COUNT(C67:D67)&gt;0,C67&gt;=0,D67&gt;=0)),"Soldes à corriger",IF(COUNTIFS($A$14:$A$513,A67,$B$14:$B$513,B67,$C$14:$C$513,C67,$D$14:$D$513,D67,$F$14:$F$513,F67,$G$14:$G$513,G67)&gt;1,"Doublon exact",IF(LEFT(TRIM(A67),1)="7",IF(AND(F67&lt;&gt;"Avec droit",F67&lt;&gt;"Sans droit",F67&lt;&gt;"Exclu"),"TVA à qualifier",IF(AND(F67="Exclu",G67=""),"Exclusion à justifier","Prêt")),IF(AND(F67&lt;&gt;"",F67&lt;&gt;"Exclu"),"Qualification incohérente","Prêt")))))))</x:f>
      </x:c>
    </x:row>
    <x:row r="68" ht="35" customHeight="1">
      <x:c r="A68" s="41"/>
      <x:c r="B68" s="50"/>
      <x:c r="C68" s="45"/>
      <x:c r="D68" s="45"/>
      <x:c r="E68" s="46" t="str">
        <x:f>IF(COUNTA(A68:D68)=0,"",IF(AND(OR(C68="",ISNUMBER(C68)),OR(D68="",ISNUMBER(D68)),COUNT(C68:D68)&gt;0,C68&gt;=0,D68&gt;=0),SUM(D68)-SUM(C68),""))</x:f>
      </x:c>
      <x:c r="F68" s="38"/>
      <x:c r="G68" s="50"/>
      <x:c r="H68" s="53" t="str">
        <x:f>IF(COUNTA(A68:D68,F68:G68)=0,"",IF(OR(A68="",B68=""),"Compte / libellé requis",IF(NOT(AND(LEN(TRIM(A68))&gt;=3,OR(LEFT(TRIM(A68),1)="1",LEFT(TRIM(A68),1)="2",LEFT(TRIM(A68),1)="3",LEFT(TRIM(A68),1)="4",LEFT(TRIM(A68),1)="5",LEFT(TRIM(A68),1)="6",LEFT(TRIM(A68),1)="7",LEFT(TRIM(A68),1)="8",LEFT(TRIM(A68),1)="9"))),"Compte à corriger",IF(NOT(AND(OR(C68="",ISNUMBER(C68)),OR(D68="",ISNUMBER(D68)),COUNT(C68:D68)&gt;0,C68&gt;=0,D68&gt;=0)),"Soldes à corriger",IF(COUNTIFS($A$14:$A$513,A68,$B$14:$B$513,B68,$C$14:$C$513,C68,$D$14:$D$513,D68,$F$14:$F$513,F68,$G$14:$G$513,G68)&gt;1,"Doublon exact",IF(LEFT(TRIM(A68),1)="7",IF(AND(F68&lt;&gt;"Avec droit",F68&lt;&gt;"Sans droit",F68&lt;&gt;"Exclu"),"TVA à qualifier",IF(AND(F68="Exclu",G68=""),"Exclusion à justifier","Prêt")),IF(AND(F68&lt;&gt;"",F68&lt;&gt;"Exclu"),"Qualification incohérente","Prêt")))))))</x:f>
      </x:c>
    </x:row>
    <x:row r="69" ht="35" customHeight="1">
      <x:c r="A69" s="41"/>
      <x:c r="B69" s="50"/>
      <x:c r="C69" s="45"/>
      <x:c r="D69" s="45"/>
      <x:c r="E69" s="46" t="str">
        <x:f>IF(COUNTA(A69:D69)=0,"",IF(AND(OR(C69="",ISNUMBER(C69)),OR(D69="",ISNUMBER(D69)),COUNT(C69:D69)&gt;0,C69&gt;=0,D69&gt;=0),SUM(D69)-SUM(C69),""))</x:f>
      </x:c>
      <x:c r="F69" s="38"/>
      <x:c r="G69" s="50"/>
      <x:c r="H69" s="53" t="str">
        <x:f>IF(COUNTA(A69:D69,F69:G69)=0,"",IF(OR(A69="",B69=""),"Compte / libellé requis",IF(NOT(AND(LEN(TRIM(A69))&gt;=3,OR(LEFT(TRIM(A69),1)="1",LEFT(TRIM(A69),1)="2",LEFT(TRIM(A69),1)="3",LEFT(TRIM(A69),1)="4",LEFT(TRIM(A69),1)="5",LEFT(TRIM(A69),1)="6",LEFT(TRIM(A69),1)="7",LEFT(TRIM(A69),1)="8",LEFT(TRIM(A69),1)="9"))),"Compte à corriger",IF(NOT(AND(OR(C69="",ISNUMBER(C69)),OR(D69="",ISNUMBER(D69)),COUNT(C69:D69)&gt;0,C69&gt;=0,D69&gt;=0)),"Soldes à corriger",IF(COUNTIFS($A$14:$A$513,A69,$B$14:$B$513,B69,$C$14:$C$513,C69,$D$14:$D$513,D69,$F$14:$F$513,F69,$G$14:$G$513,G69)&gt;1,"Doublon exact",IF(LEFT(TRIM(A69),1)="7",IF(AND(F69&lt;&gt;"Avec droit",F69&lt;&gt;"Sans droit",F69&lt;&gt;"Exclu"),"TVA à qualifier",IF(AND(F69="Exclu",G69=""),"Exclusion à justifier","Prêt")),IF(AND(F69&lt;&gt;"",F69&lt;&gt;"Exclu"),"Qualification incohérente","Prêt")))))))</x:f>
      </x:c>
    </x:row>
    <x:row r="70" ht="35" customHeight="1">
      <x:c r="A70" s="41"/>
      <x:c r="B70" s="50"/>
      <x:c r="C70" s="45"/>
      <x:c r="D70" s="45"/>
      <x:c r="E70" s="46" t="str">
        <x:f>IF(COUNTA(A70:D70)=0,"",IF(AND(OR(C70="",ISNUMBER(C70)),OR(D70="",ISNUMBER(D70)),COUNT(C70:D70)&gt;0,C70&gt;=0,D70&gt;=0),SUM(D70)-SUM(C70),""))</x:f>
      </x:c>
      <x:c r="F70" s="38"/>
      <x:c r="G70" s="50"/>
      <x:c r="H70" s="53" t="str">
        <x:f>IF(COUNTA(A70:D70,F70:G70)=0,"",IF(OR(A70="",B70=""),"Compte / libellé requis",IF(NOT(AND(LEN(TRIM(A70))&gt;=3,OR(LEFT(TRIM(A70),1)="1",LEFT(TRIM(A70),1)="2",LEFT(TRIM(A70),1)="3",LEFT(TRIM(A70),1)="4",LEFT(TRIM(A70),1)="5",LEFT(TRIM(A70),1)="6",LEFT(TRIM(A70),1)="7",LEFT(TRIM(A70),1)="8",LEFT(TRIM(A70),1)="9"))),"Compte à corriger",IF(NOT(AND(OR(C70="",ISNUMBER(C70)),OR(D70="",ISNUMBER(D70)),COUNT(C70:D70)&gt;0,C70&gt;=0,D70&gt;=0)),"Soldes à corriger",IF(COUNTIFS($A$14:$A$513,A70,$B$14:$B$513,B70,$C$14:$C$513,C70,$D$14:$D$513,D70,$F$14:$F$513,F70,$G$14:$G$513,G70)&gt;1,"Doublon exact",IF(LEFT(TRIM(A70),1)="7",IF(AND(F70&lt;&gt;"Avec droit",F70&lt;&gt;"Sans droit",F70&lt;&gt;"Exclu"),"TVA à qualifier",IF(AND(F70="Exclu",G70=""),"Exclusion à justifier","Prêt")),IF(AND(F70&lt;&gt;"",F70&lt;&gt;"Exclu"),"Qualification incohérente","Prêt")))))))</x:f>
      </x:c>
    </x:row>
    <x:row r="71" ht="35" customHeight="1">
      <x:c r="A71" s="41"/>
      <x:c r="B71" s="50"/>
      <x:c r="C71" s="45"/>
      <x:c r="D71" s="45"/>
      <x:c r="E71" s="46" t="str">
        <x:f>IF(COUNTA(A71:D71)=0,"",IF(AND(OR(C71="",ISNUMBER(C71)),OR(D71="",ISNUMBER(D71)),COUNT(C71:D71)&gt;0,C71&gt;=0,D71&gt;=0),SUM(D71)-SUM(C71),""))</x:f>
      </x:c>
      <x:c r="F71" s="38"/>
      <x:c r="G71" s="50"/>
      <x:c r="H71" s="53" t="str">
        <x:f>IF(COUNTA(A71:D71,F71:G71)=0,"",IF(OR(A71="",B71=""),"Compte / libellé requis",IF(NOT(AND(LEN(TRIM(A71))&gt;=3,OR(LEFT(TRIM(A71),1)="1",LEFT(TRIM(A71),1)="2",LEFT(TRIM(A71),1)="3",LEFT(TRIM(A71),1)="4",LEFT(TRIM(A71),1)="5",LEFT(TRIM(A71),1)="6",LEFT(TRIM(A71),1)="7",LEFT(TRIM(A71),1)="8",LEFT(TRIM(A71),1)="9"))),"Compte à corriger",IF(NOT(AND(OR(C71="",ISNUMBER(C71)),OR(D71="",ISNUMBER(D71)),COUNT(C71:D71)&gt;0,C71&gt;=0,D71&gt;=0)),"Soldes à corriger",IF(COUNTIFS($A$14:$A$513,A71,$B$14:$B$513,B71,$C$14:$C$513,C71,$D$14:$D$513,D71,$F$14:$F$513,F71,$G$14:$G$513,G71)&gt;1,"Doublon exact",IF(LEFT(TRIM(A71),1)="7",IF(AND(F71&lt;&gt;"Avec droit",F71&lt;&gt;"Sans droit",F71&lt;&gt;"Exclu"),"TVA à qualifier",IF(AND(F71="Exclu",G71=""),"Exclusion à justifier","Prêt")),IF(AND(F71&lt;&gt;"",F71&lt;&gt;"Exclu"),"Qualification incohérente","Prêt")))))))</x:f>
      </x:c>
    </x:row>
    <x:row r="72" ht="35" customHeight="1">
      <x:c r="A72" s="41"/>
      <x:c r="B72" s="50"/>
      <x:c r="C72" s="45"/>
      <x:c r="D72" s="45"/>
      <x:c r="E72" s="46" t="str">
        <x:f>IF(COUNTA(A72:D72)=0,"",IF(AND(OR(C72="",ISNUMBER(C72)),OR(D72="",ISNUMBER(D72)),COUNT(C72:D72)&gt;0,C72&gt;=0,D72&gt;=0),SUM(D72)-SUM(C72),""))</x:f>
      </x:c>
      <x:c r="F72" s="38"/>
      <x:c r="G72" s="50"/>
      <x:c r="H72" s="53" t="str">
        <x:f>IF(COUNTA(A72:D72,F72:G72)=0,"",IF(OR(A72="",B72=""),"Compte / libellé requis",IF(NOT(AND(LEN(TRIM(A72))&gt;=3,OR(LEFT(TRIM(A72),1)="1",LEFT(TRIM(A72),1)="2",LEFT(TRIM(A72),1)="3",LEFT(TRIM(A72),1)="4",LEFT(TRIM(A72),1)="5",LEFT(TRIM(A72),1)="6",LEFT(TRIM(A72),1)="7",LEFT(TRIM(A72),1)="8",LEFT(TRIM(A72),1)="9"))),"Compte à corriger",IF(NOT(AND(OR(C72="",ISNUMBER(C72)),OR(D72="",ISNUMBER(D72)),COUNT(C72:D72)&gt;0,C72&gt;=0,D72&gt;=0)),"Soldes à corriger",IF(COUNTIFS($A$14:$A$513,A72,$B$14:$B$513,B72,$C$14:$C$513,C72,$D$14:$D$513,D72,$F$14:$F$513,F72,$G$14:$G$513,G72)&gt;1,"Doublon exact",IF(LEFT(TRIM(A72),1)="7",IF(AND(F72&lt;&gt;"Avec droit",F72&lt;&gt;"Sans droit",F72&lt;&gt;"Exclu"),"TVA à qualifier",IF(AND(F72="Exclu",G72=""),"Exclusion à justifier","Prêt")),IF(AND(F72&lt;&gt;"",F72&lt;&gt;"Exclu"),"Qualification incohérente","Prêt")))))))</x:f>
      </x:c>
    </x:row>
    <x:row r="73" ht="35" customHeight="1">
      <x:c r="A73" s="41"/>
      <x:c r="B73" s="50"/>
      <x:c r="C73" s="45"/>
      <x:c r="D73" s="45"/>
      <x:c r="E73" s="46" t="str">
        <x:f>IF(COUNTA(A73:D73)=0,"",IF(AND(OR(C73="",ISNUMBER(C73)),OR(D73="",ISNUMBER(D73)),COUNT(C73:D73)&gt;0,C73&gt;=0,D73&gt;=0),SUM(D73)-SUM(C73),""))</x:f>
      </x:c>
      <x:c r="F73" s="38"/>
      <x:c r="G73" s="50"/>
      <x:c r="H73" s="53" t="str">
        <x:f>IF(COUNTA(A73:D73,F73:G73)=0,"",IF(OR(A73="",B73=""),"Compte / libellé requis",IF(NOT(AND(LEN(TRIM(A73))&gt;=3,OR(LEFT(TRIM(A73),1)="1",LEFT(TRIM(A73),1)="2",LEFT(TRIM(A73),1)="3",LEFT(TRIM(A73),1)="4",LEFT(TRIM(A73),1)="5",LEFT(TRIM(A73),1)="6",LEFT(TRIM(A73),1)="7",LEFT(TRIM(A73),1)="8",LEFT(TRIM(A73),1)="9"))),"Compte à corriger",IF(NOT(AND(OR(C73="",ISNUMBER(C73)),OR(D73="",ISNUMBER(D73)),COUNT(C73:D73)&gt;0,C73&gt;=0,D73&gt;=0)),"Soldes à corriger",IF(COUNTIFS($A$14:$A$513,A73,$B$14:$B$513,B73,$C$14:$C$513,C73,$D$14:$D$513,D73,$F$14:$F$513,F73,$G$14:$G$513,G73)&gt;1,"Doublon exact",IF(LEFT(TRIM(A73),1)="7",IF(AND(F73&lt;&gt;"Avec droit",F73&lt;&gt;"Sans droit",F73&lt;&gt;"Exclu"),"TVA à qualifier",IF(AND(F73="Exclu",G73=""),"Exclusion à justifier","Prêt")),IF(AND(F73&lt;&gt;"",F73&lt;&gt;"Exclu"),"Qualification incohérente","Prêt")))))))</x:f>
      </x:c>
    </x:row>
    <x:row r="74" ht="35" customHeight="1">
      <x:c r="A74" s="41"/>
      <x:c r="B74" s="50"/>
      <x:c r="C74" s="45"/>
      <x:c r="D74" s="45"/>
      <x:c r="E74" s="46" t="str">
        <x:f>IF(COUNTA(A74:D74)=0,"",IF(AND(OR(C74="",ISNUMBER(C74)),OR(D74="",ISNUMBER(D74)),COUNT(C74:D74)&gt;0,C74&gt;=0,D74&gt;=0),SUM(D74)-SUM(C74),""))</x:f>
      </x:c>
      <x:c r="F74" s="38"/>
      <x:c r="G74" s="50"/>
      <x:c r="H74" s="53" t="str">
        <x:f>IF(COUNTA(A74:D74,F74:G74)=0,"",IF(OR(A74="",B74=""),"Compte / libellé requis",IF(NOT(AND(LEN(TRIM(A74))&gt;=3,OR(LEFT(TRIM(A74),1)="1",LEFT(TRIM(A74),1)="2",LEFT(TRIM(A74),1)="3",LEFT(TRIM(A74),1)="4",LEFT(TRIM(A74),1)="5",LEFT(TRIM(A74),1)="6",LEFT(TRIM(A74),1)="7",LEFT(TRIM(A74),1)="8",LEFT(TRIM(A74),1)="9"))),"Compte à corriger",IF(NOT(AND(OR(C74="",ISNUMBER(C74)),OR(D74="",ISNUMBER(D74)),COUNT(C74:D74)&gt;0,C74&gt;=0,D74&gt;=0)),"Soldes à corriger",IF(COUNTIFS($A$14:$A$513,A74,$B$14:$B$513,B74,$C$14:$C$513,C74,$D$14:$D$513,D74,$F$14:$F$513,F74,$G$14:$G$513,G74)&gt;1,"Doublon exact",IF(LEFT(TRIM(A74),1)="7",IF(AND(F74&lt;&gt;"Avec droit",F74&lt;&gt;"Sans droit",F74&lt;&gt;"Exclu"),"TVA à qualifier",IF(AND(F74="Exclu",G74=""),"Exclusion à justifier","Prêt")),IF(AND(F74&lt;&gt;"",F74&lt;&gt;"Exclu"),"Qualification incohérente","Prêt")))))))</x:f>
      </x:c>
    </x:row>
    <x:row r="75" ht="35" customHeight="1">
      <x:c r="A75" s="41"/>
      <x:c r="B75" s="50"/>
      <x:c r="C75" s="45"/>
      <x:c r="D75" s="45"/>
      <x:c r="E75" s="46" t="str">
        <x:f>IF(COUNTA(A75:D75)=0,"",IF(AND(OR(C75="",ISNUMBER(C75)),OR(D75="",ISNUMBER(D75)),COUNT(C75:D75)&gt;0,C75&gt;=0,D75&gt;=0),SUM(D75)-SUM(C75),""))</x:f>
      </x:c>
      <x:c r="F75" s="38"/>
      <x:c r="G75" s="50"/>
      <x:c r="H75" s="53" t="str">
        <x:f>IF(COUNTA(A75:D75,F75:G75)=0,"",IF(OR(A75="",B75=""),"Compte / libellé requis",IF(NOT(AND(LEN(TRIM(A75))&gt;=3,OR(LEFT(TRIM(A75),1)="1",LEFT(TRIM(A75),1)="2",LEFT(TRIM(A75),1)="3",LEFT(TRIM(A75),1)="4",LEFT(TRIM(A75),1)="5",LEFT(TRIM(A75),1)="6",LEFT(TRIM(A75),1)="7",LEFT(TRIM(A75),1)="8",LEFT(TRIM(A75),1)="9"))),"Compte à corriger",IF(NOT(AND(OR(C75="",ISNUMBER(C75)),OR(D75="",ISNUMBER(D75)),COUNT(C75:D75)&gt;0,C75&gt;=0,D75&gt;=0)),"Soldes à corriger",IF(COUNTIFS($A$14:$A$513,A75,$B$14:$B$513,B75,$C$14:$C$513,C75,$D$14:$D$513,D75,$F$14:$F$513,F75,$G$14:$G$513,G75)&gt;1,"Doublon exact",IF(LEFT(TRIM(A75),1)="7",IF(AND(F75&lt;&gt;"Avec droit",F75&lt;&gt;"Sans droit",F75&lt;&gt;"Exclu"),"TVA à qualifier",IF(AND(F75="Exclu",G75=""),"Exclusion à justifier","Prêt")),IF(AND(F75&lt;&gt;"",F75&lt;&gt;"Exclu"),"Qualification incohérente","Prêt")))))))</x:f>
      </x:c>
    </x:row>
    <x:row r="76" ht="35" customHeight="1">
      <x:c r="A76" s="41"/>
      <x:c r="B76" s="50"/>
      <x:c r="C76" s="45"/>
      <x:c r="D76" s="45"/>
      <x:c r="E76" s="46" t="str">
        <x:f>IF(COUNTA(A76:D76)=0,"",IF(AND(OR(C76="",ISNUMBER(C76)),OR(D76="",ISNUMBER(D76)),COUNT(C76:D76)&gt;0,C76&gt;=0,D76&gt;=0),SUM(D76)-SUM(C76),""))</x:f>
      </x:c>
      <x:c r="F76" s="38"/>
      <x:c r="G76" s="50"/>
      <x:c r="H76" s="53" t="str">
        <x:f>IF(COUNTA(A76:D76,F76:G76)=0,"",IF(OR(A76="",B76=""),"Compte / libellé requis",IF(NOT(AND(LEN(TRIM(A76))&gt;=3,OR(LEFT(TRIM(A76),1)="1",LEFT(TRIM(A76),1)="2",LEFT(TRIM(A76),1)="3",LEFT(TRIM(A76),1)="4",LEFT(TRIM(A76),1)="5",LEFT(TRIM(A76),1)="6",LEFT(TRIM(A76),1)="7",LEFT(TRIM(A76),1)="8",LEFT(TRIM(A76),1)="9"))),"Compte à corriger",IF(NOT(AND(OR(C76="",ISNUMBER(C76)),OR(D76="",ISNUMBER(D76)),COUNT(C76:D76)&gt;0,C76&gt;=0,D76&gt;=0)),"Soldes à corriger",IF(COUNTIFS($A$14:$A$513,A76,$B$14:$B$513,B76,$C$14:$C$513,C76,$D$14:$D$513,D76,$F$14:$F$513,F76,$G$14:$G$513,G76)&gt;1,"Doublon exact",IF(LEFT(TRIM(A76),1)="7",IF(AND(F76&lt;&gt;"Avec droit",F76&lt;&gt;"Sans droit",F76&lt;&gt;"Exclu"),"TVA à qualifier",IF(AND(F76="Exclu",G76=""),"Exclusion à justifier","Prêt")),IF(AND(F76&lt;&gt;"",F76&lt;&gt;"Exclu"),"Qualification incohérente","Prêt")))))))</x:f>
      </x:c>
    </x:row>
    <x:row r="77" ht="35" customHeight="1">
      <x:c r="A77" s="41"/>
      <x:c r="B77" s="50"/>
      <x:c r="C77" s="45"/>
      <x:c r="D77" s="45"/>
      <x:c r="E77" s="46" t="str">
        <x:f>IF(COUNTA(A77:D77)=0,"",IF(AND(OR(C77="",ISNUMBER(C77)),OR(D77="",ISNUMBER(D77)),COUNT(C77:D77)&gt;0,C77&gt;=0,D77&gt;=0),SUM(D77)-SUM(C77),""))</x:f>
      </x:c>
      <x:c r="F77" s="38"/>
      <x:c r="G77" s="50"/>
      <x:c r="H77" s="53" t="str">
        <x:f>IF(COUNTA(A77:D77,F77:G77)=0,"",IF(OR(A77="",B77=""),"Compte / libellé requis",IF(NOT(AND(LEN(TRIM(A77))&gt;=3,OR(LEFT(TRIM(A77),1)="1",LEFT(TRIM(A77),1)="2",LEFT(TRIM(A77),1)="3",LEFT(TRIM(A77),1)="4",LEFT(TRIM(A77),1)="5",LEFT(TRIM(A77),1)="6",LEFT(TRIM(A77),1)="7",LEFT(TRIM(A77),1)="8",LEFT(TRIM(A77),1)="9"))),"Compte à corriger",IF(NOT(AND(OR(C77="",ISNUMBER(C77)),OR(D77="",ISNUMBER(D77)),COUNT(C77:D77)&gt;0,C77&gt;=0,D77&gt;=0)),"Soldes à corriger",IF(COUNTIFS($A$14:$A$513,A77,$B$14:$B$513,B77,$C$14:$C$513,C77,$D$14:$D$513,D77,$F$14:$F$513,F77,$G$14:$G$513,G77)&gt;1,"Doublon exact",IF(LEFT(TRIM(A77),1)="7",IF(AND(F77&lt;&gt;"Avec droit",F77&lt;&gt;"Sans droit",F77&lt;&gt;"Exclu"),"TVA à qualifier",IF(AND(F77="Exclu",G77=""),"Exclusion à justifier","Prêt")),IF(AND(F77&lt;&gt;"",F77&lt;&gt;"Exclu"),"Qualification incohérente","Prêt")))))))</x:f>
      </x:c>
    </x:row>
    <x:row r="78" ht="35" customHeight="1">
      <x:c r="A78" s="41"/>
      <x:c r="B78" s="50"/>
      <x:c r="C78" s="45"/>
      <x:c r="D78" s="45"/>
      <x:c r="E78" s="46" t="str">
        <x:f>IF(COUNTA(A78:D78)=0,"",IF(AND(OR(C78="",ISNUMBER(C78)),OR(D78="",ISNUMBER(D78)),COUNT(C78:D78)&gt;0,C78&gt;=0,D78&gt;=0),SUM(D78)-SUM(C78),""))</x:f>
      </x:c>
      <x:c r="F78" s="38"/>
      <x:c r="G78" s="50"/>
      <x:c r="H78" s="53" t="str">
        <x:f>IF(COUNTA(A78:D78,F78:G78)=0,"",IF(OR(A78="",B78=""),"Compte / libellé requis",IF(NOT(AND(LEN(TRIM(A78))&gt;=3,OR(LEFT(TRIM(A78),1)="1",LEFT(TRIM(A78),1)="2",LEFT(TRIM(A78),1)="3",LEFT(TRIM(A78),1)="4",LEFT(TRIM(A78),1)="5",LEFT(TRIM(A78),1)="6",LEFT(TRIM(A78),1)="7",LEFT(TRIM(A78),1)="8",LEFT(TRIM(A78),1)="9"))),"Compte à corriger",IF(NOT(AND(OR(C78="",ISNUMBER(C78)),OR(D78="",ISNUMBER(D78)),COUNT(C78:D78)&gt;0,C78&gt;=0,D78&gt;=0)),"Soldes à corriger",IF(COUNTIFS($A$14:$A$513,A78,$B$14:$B$513,B78,$C$14:$C$513,C78,$D$14:$D$513,D78,$F$14:$F$513,F78,$G$14:$G$513,G78)&gt;1,"Doublon exact",IF(LEFT(TRIM(A78),1)="7",IF(AND(F78&lt;&gt;"Avec droit",F78&lt;&gt;"Sans droit",F78&lt;&gt;"Exclu"),"TVA à qualifier",IF(AND(F78="Exclu",G78=""),"Exclusion à justifier","Prêt")),IF(AND(F78&lt;&gt;"",F78&lt;&gt;"Exclu"),"Qualification incohérente","Prêt")))))))</x:f>
      </x:c>
    </x:row>
    <x:row r="79" ht="35" customHeight="1">
      <x:c r="A79" s="41"/>
      <x:c r="B79" s="50"/>
      <x:c r="C79" s="45"/>
      <x:c r="D79" s="45"/>
      <x:c r="E79" s="46" t="str">
        <x:f>IF(COUNTA(A79:D79)=0,"",IF(AND(OR(C79="",ISNUMBER(C79)),OR(D79="",ISNUMBER(D79)),COUNT(C79:D79)&gt;0,C79&gt;=0,D79&gt;=0),SUM(D79)-SUM(C79),""))</x:f>
      </x:c>
      <x:c r="F79" s="38"/>
      <x:c r="G79" s="50"/>
      <x:c r="H79" s="53" t="str">
        <x:f>IF(COUNTA(A79:D79,F79:G79)=0,"",IF(OR(A79="",B79=""),"Compte / libellé requis",IF(NOT(AND(LEN(TRIM(A79))&gt;=3,OR(LEFT(TRIM(A79),1)="1",LEFT(TRIM(A79),1)="2",LEFT(TRIM(A79),1)="3",LEFT(TRIM(A79),1)="4",LEFT(TRIM(A79),1)="5",LEFT(TRIM(A79),1)="6",LEFT(TRIM(A79),1)="7",LEFT(TRIM(A79),1)="8",LEFT(TRIM(A79),1)="9"))),"Compte à corriger",IF(NOT(AND(OR(C79="",ISNUMBER(C79)),OR(D79="",ISNUMBER(D79)),COUNT(C79:D79)&gt;0,C79&gt;=0,D79&gt;=0)),"Soldes à corriger",IF(COUNTIFS($A$14:$A$513,A79,$B$14:$B$513,B79,$C$14:$C$513,C79,$D$14:$D$513,D79,$F$14:$F$513,F79,$G$14:$G$513,G79)&gt;1,"Doublon exact",IF(LEFT(TRIM(A79),1)="7",IF(AND(F79&lt;&gt;"Avec droit",F79&lt;&gt;"Sans droit",F79&lt;&gt;"Exclu"),"TVA à qualifier",IF(AND(F79="Exclu",G79=""),"Exclusion à justifier","Prêt")),IF(AND(F79&lt;&gt;"",F79&lt;&gt;"Exclu"),"Qualification incohérente","Prêt")))))))</x:f>
      </x:c>
    </x:row>
    <x:row r="80" ht="35" customHeight="1">
      <x:c r="A80" s="41"/>
      <x:c r="B80" s="50"/>
      <x:c r="C80" s="45"/>
      <x:c r="D80" s="45"/>
      <x:c r="E80" s="46" t="str">
        <x:f>IF(COUNTA(A80:D80)=0,"",IF(AND(OR(C80="",ISNUMBER(C80)),OR(D80="",ISNUMBER(D80)),COUNT(C80:D80)&gt;0,C80&gt;=0,D80&gt;=0),SUM(D80)-SUM(C80),""))</x:f>
      </x:c>
      <x:c r="F80" s="38"/>
      <x:c r="G80" s="50"/>
      <x:c r="H80" s="53" t="str">
        <x:f>IF(COUNTA(A80:D80,F80:G80)=0,"",IF(OR(A80="",B80=""),"Compte / libellé requis",IF(NOT(AND(LEN(TRIM(A80))&gt;=3,OR(LEFT(TRIM(A80),1)="1",LEFT(TRIM(A80),1)="2",LEFT(TRIM(A80),1)="3",LEFT(TRIM(A80),1)="4",LEFT(TRIM(A80),1)="5",LEFT(TRIM(A80),1)="6",LEFT(TRIM(A80),1)="7",LEFT(TRIM(A80),1)="8",LEFT(TRIM(A80),1)="9"))),"Compte à corriger",IF(NOT(AND(OR(C80="",ISNUMBER(C80)),OR(D80="",ISNUMBER(D80)),COUNT(C80:D80)&gt;0,C80&gt;=0,D80&gt;=0)),"Soldes à corriger",IF(COUNTIFS($A$14:$A$513,A80,$B$14:$B$513,B80,$C$14:$C$513,C80,$D$14:$D$513,D80,$F$14:$F$513,F80,$G$14:$G$513,G80)&gt;1,"Doublon exact",IF(LEFT(TRIM(A80),1)="7",IF(AND(F80&lt;&gt;"Avec droit",F80&lt;&gt;"Sans droit",F80&lt;&gt;"Exclu"),"TVA à qualifier",IF(AND(F80="Exclu",G80=""),"Exclusion à justifier","Prêt")),IF(AND(F80&lt;&gt;"",F80&lt;&gt;"Exclu"),"Qualification incohérente","Prêt")))))))</x:f>
      </x:c>
    </x:row>
    <x:row r="81" ht="35" customHeight="1">
      <x:c r="A81" s="41"/>
      <x:c r="B81" s="50"/>
      <x:c r="C81" s="45"/>
      <x:c r="D81" s="45"/>
      <x:c r="E81" s="46" t="str">
        <x:f>IF(COUNTA(A81:D81)=0,"",IF(AND(OR(C81="",ISNUMBER(C81)),OR(D81="",ISNUMBER(D81)),COUNT(C81:D81)&gt;0,C81&gt;=0,D81&gt;=0),SUM(D81)-SUM(C81),""))</x:f>
      </x:c>
      <x:c r="F81" s="38"/>
      <x:c r="G81" s="50"/>
      <x:c r="H81" s="53" t="str">
        <x:f>IF(COUNTA(A81:D81,F81:G81)=0,"",IF(OR(A81="",B81=""),"Compte / libellé requis",IF(NOT(AND(LEN(TRIM(A81))&gt;=3,OR(LEFT(TRIM(A81),1)="1",LEFT(TRIM(A81),1)="2",LEFT(TRIM(A81),1)="3",LEFT(TRIM(A81),1)="4",LEFT(TRIM(A81),1)="5",LEFT(TRIM(A81),1)="6",LEFT(TRIM(A81),1)="7",LEFT(TRIM(A81),1)="8",LEFT(TRIM(A81),1)="9"))),"Compte à corriger",IF(NOT(AND(OR(C81="",ISNUMBER(C81)),OR(D81="",ISNUMBER(D81)),COUNT(C81:D81)&gt;0,C81&gt;=0,D81&gt;=0)),"Soldes à corriger",IF(COUNTIFS($A$14:$A$513,A81,$B$14:$B$513,B81,$C$14:$C$513,C81,$D$14:$D$513,D81,$F$14:$F$513,F81,$G$14:$G$513,G81)&gt;1,"Doublon exact",IF(LEFT(TRIM(A81),1)="7",IF(AND(F81&lt;&gt;"Avec droit",F81&lt;&gt;"Sans droit",F81&lt;&gt;"Exclu"),"TVA à qualifier",IF(AND(F81="Exclu",G81=""),"Exclusion à justifier","Prêt")),IF(AND(F81&lt;&gt;"",F81&lt;&gt;"Exclu"),"Qualification incohérente","Prêt")))))))</x:f>
      </x:c>
    </x:row>
    <x:row r="82" ht="35" customHeight="1">
      <x:c r="A82" s="41"/>
      <x:c r="B82" s="50"/>
      <x:c r="C82" s="45"/>
      <x:c r="D82" s="45"/>
      <x:c r="E82" s="46" t="str">
        <x:f>IF(COUNTA(A82:D82)=0,"",IF(AND(OR(C82="",ISNUMBER(C82)),OR(D82="",ISNUMBER(D82)),COUNT(C82:D82)&gt;0,C82&gt;=0,D82&gt;=0),SUM(D82)-SUM(C82),""))</x:f>
      </x:c>
      <x:c r="F82" s="38"/>
      <x:c r="G82" s="50"/>
      <x:c r="H82" s="53" t="str">
        <x:f>IF(COUNTA(A82:D82,F82:G82)=0,"",IF(OR(A82="",B82=""),"Compte / libellé requis",IF(NOT(AND(LEN(TRIM(A82))&gt;=3,OR(LEFT(TRIM(A82),1)="1",LEFT(TRIM(A82),1)="2",LEFT(TRIM(A82),1)="3",LEFT(TRIM(A82),1)="4",LEFT(TRIM(A82),1)="5",LEFT(TRIM(A82),1)="6",LEFT(TRIM(A82),1)="7",LEFT(TRIM(A82),1)="8",LEFT(TRIM(A82),1)="9"))),"Compte à corriger",IF(NOT(AND(OR(C82="",ISNUMBER(C82)),OR(D82="",ISNUMBER(D82)),COUNT(C82:D82)&gt;0,C82&gt;=0,D82&gt;=0)),"Soldes à corriger",IF(COUNTIFS($A$14:$A$513,A82,$B$14:$B$513,B82,$C$14:$C$513,C82,$D$14:$D$513,D82,$F$14:$F$513,F82,$G$14:$G$513,G82)&gt;1,"Doublon exact",IF(LEFT(TRIM(A82),1)="7",IF(AND(F82&lt;&gt;"Avec droit",F82&lt;&gt;"Sans droit",F82&lt;&gt;"Exclu"),"TVA à qualifier",IF(AND(F82="Exclu",G82=""),"Exclusion à justifier","Prêt")),IF(AND(F82&lt;&gt;"",F82&lt;&gt;"Exclu"),"Qualification incohérente","Prêt")))))))</x:f>
      </x:c>
    </x:row>
    <x:row r="83" ht="35" customHeight="1">
      <x:c r="A83" s="41"/>
      <x:c r="B83" s="50"/>
      <x:c r="C83" s="45"/>
      <x:c r="D83" s="45"/>
      <x:c r="E83" s="46" t="str">
        <x:f>IF(COUNTA(A83:D83)=0,"",IF(AND(OR(C83="",ISNUMBER(C83)),OR(D83="",ISNUMBER(D83)),COUNT(C83:D83)&gt;0,C83&gt;=0,D83&gt;=0),SUM(D83)-SUM(C83),""))</x:f>
      </x:c>
      <x:c r="F83" s="38"/>
      <x:c r="G83" s="50"/>
      <x:c r="H83" s="53" t="str">
        <x:f>IF(COUNTA(A83:D83,F83:G83)=0,"",IF(OR(A83="",B83=""),"Compte / libellé requis",IF(NOT(AND(LEN(TRIM(A83))&gt;=3,OR(LEFT(TRIM(A83),1)="1",LEFT(TRIM(A83),1)="2",LEFT(TRIM(A83),1)="3",LEFT(TRIM(A83),1)="4",LEFT(TRIM(A83),1)="5",LEFT(TRIM(A83),1)="6",LEFT(TRIM(A83),1)="7",LEFT(TRIM(A83),1)="8",LEFT(TRIM(A83),1)="9"))),"Compte à corriger",IF(NOT(AND(OR(C83="",ISNUMBER(C83)),OR(D83="",ISNUMBER(D83)),COUNT(C83:D83)&gt;0,C83&gt;=0,D83&gt;=0)),"Soldes à corriger",IF(COUNTIFS($A$14:$A$513,A83,$B$14:$B$513,B83,$C$14:$C$513,C83,$D$14:$D$513,D83,$F$14:$F$513,F83,$G$14:$G$513,G83)&gt;1,"Doublon exact",IF(LEFT(TRIM(A83),1)="7",IF(AND(F83&lt;&gt;"Avec droit",F83&lt;&gt;"Sans droit",F83&lt;&gt;"Exclu"),"TVA à qualifier",IF(AND(F83="Exclu",G83=""),"Exclusion à justifier","Prêt")),IF(AND(F83&lt;&gt;"",F83&lt;&gt;"Exclu"),"Qualification incohérente","Prêt")))))))</x:f>
      </x:c>
    </x:row>
    <x:row r="84" ht="35" customHeight="1">
      <x:c r="A84" s="41"/>
      <x:c r="B84" s="50"/>
      <x:c r="C84" s="45"/>
      <x:c r="D84" s="45"/>
      <x:c r="E84" s="46" t="str">
        <x:f>IF(COUNTA(A84:D84)=0,"",IF(AND(OR(C84="",ISNUMBER(C84)),OR(D84="",ISNUMBER(D84)),COUNT(C84:D84)&gt;0,C84&gt;=0,D84&gt;=0),SUM(D84)-SUM(C84),""))</x:f>
      </x:c>
      <x:c r="F84" s="38"/>
      <x:c r="G84" s="50"/>
      <x:c r="H84" s="53" t="str">
        <x:f>IF(COUNTA(A84:D84,F84:G84)=0,"",IF(OR(A84="",B84=""),"Compte / libellé requis",IF(NOT(AND(LEN(TRIM(A84))&gt;=3,OR(LEFT(TRIM(A84),1)="1",LEFT(TRIM(A84),1)="2",LEFT(TRIM(A84),1)="3",LEFT(TRIM(A84),1)="4",LEFT(TRIM(A84),1)="5",LEFT(TRIM(A84),1)="6",LEFT(TRIM(A84),1)="7",LEFT(TRIM(A84),1)="8",LEFT(TRIM(A84),1)="9"))),"Compte à corriger",IF(NOT(AND(OR(C84="",ISNUMBER(C84)),OR(D84="",ISNUMBER(D84)),COUNT(C84:D84)&gt;0,C84&gt;=0,D84&gt;=0)),"Soldes à corriger",IF(COUNTIFS($A$14:$A$513,A84,$B$14:$B$513,B84,$C$14:$C$513,C84,$D$14:$D$513,D84,$F$14:$F$513,F84,$G$14:$G$513,G84)&gt;1,"Doublon exact",IF(LEFT(TRIM(A84),1)="7",IF(AND(F84&lt;&gt;"Avec droit",F84&lt;&gt;"Sans droit",F84&lt;&gt;"Exclu"),"TVA à qualifier",IF(AND(F84="Exclu",G84=""),"Exclusion à justifier","Prêt")),IF(AND(F84&lt;&gt;"",F84&lt;&gt;"Exclu"),"Qualification incohérente","Prêt")))))))</x:f>
      </x:c>
    </x:row>
    <x:row r="85" ht="35" customHeight="1">
      <x:c r="A85" s="41"/>
      <x:c r="B85" s="50"/>
      <x:c r="C85" s="45"/>
      <x:c r="D85" s="45"/>
      <x:c r="E85" s="46" t="str">
        <x:f>IF(COUNTA(A85:D85)=0,"",IF(AND(OR(C85="",ISNUMBER(C85)),OR(D85="",ISNUMBER(D85)),COUNT(C85:D85)&gt;0,C85&gt;=0,D85&gt;=0),SUM(D85)-SUM(C85),""))</x:f>
      </x:c>
      <x:c r="F85" s="38"/>
      <x:c r="G85" s="50"/>
      <x:c r="H85" s="53" t="str">
        <x:f>IF(COUNTA(A85:D85,F85:G85)=0,"",IF(OR(A85="",B85=""),"Compte / libellé requis",IF(NOT(AND(LEN(TRIM(A85))&gt;=3,OR(LEFT(TRIM(A85),1)="1",LEFT(TRIM(A85),1)="2",LEFT(TRIM(A85),1)="3",LEFT(TRIM(A85),1)="4",LEFT(TRIM(A85),1)="5",LEFT(TRIM(A85),1)="6",LEFT(TRIM(A85),1)="7",LEFT(TRIM(A85),1)="8",LEFT(TRIM(A85),1)="9"))),"Compte à corriger",IF(NOT(AND(OR(C85="",ISNUMBER(C85)),OR(D85="",ISNUMBER(D85)),COUNT(C85:D85)&gt;0,C85&gt;=0,D85&gt;=0)),"Soldes à corriger",IF(COUNTIFS($A$14:$A$513,A85,$B$14:$B$513,B85,$C$14:$C$513,C85,$D$14:$D$513,D85,$F$14:$F$513,F85,$G$14:$G$513,G85)&gt;1,"Doublon exact",IF(LEFT(TRIM(A85),1)="7",IF(AND(F85&lt;&gt;"Avec droit",F85&lt;&gt;"Sans droit",F85&lt;&gt;"Exclu"),"TVA à qualifier",IF(AND(F85="Exclu",G85=""),"Exclusion à justifier","Prêt")),IF(AND(F85&lt;&gt;"",F85&lt;&gt;"Exclu"),"Qualification incohérente","Prêt")))))))</x:f>
      </x:c>
    </x:row>
    <x:row r="86" ht="35" customHeight="1">
      <x:c r="A86" s="41"/>
      <x:c r="B86" s="50"/>
      <x:c r="C86" s="45"/>
      <x:c r="D86" s="45"/>
      <x:c r="E86" s="46" t="str">
        <x:f>IF(COUNTA(A86:D86)=0,"",IF(AND(OR(C86="",ISNUMBER(C86)),OR(D86="",ISNUMBER(D86)),COUNT(C86:D86)&gt;0,C86&gt;=0,D86&gt;=0),SUM(D86)-SUM(C86),""))</x:f>
      </x:c>
      <x:c r="F86" s="38"/>
      <x:c r="G86" s="50"/>
      <x:c r="H86" s="53" t="str">
        <x:f>IF(COUNTA(A86:D86,F86:G86)=0,"",IF(OR(A86="",B86=""),"Compte / libellé requis",IF(NOT(AND(LEN(TRIM(A86))&gt;=3,OR(LEFT(TRIM(A86),1)="1",LEFT(TRIM(A86),1)="2",LEFT(TRIM(A86),1)="3",LEFT(TRIM(A86),1)="4",LEFT(TRIM(A86),1)="5",LEFT(TRIM(A86),1)="6",LEFT(TRIM(A86),1)="7",LEFT(TRIM(A86),1)="8",LEFT(TRIM(A86),1)="9"))),"Compte à corriger",IF(NOT(AND(OR(C86="",ISNUMBER(C86)),OR(D86="",ISNUMBER(D86)),COUNT(C86:D86)&gt;0,C86&gt;=0,D86&gt;=0)),"Soldes à corriger",IF(COUNTIFS($A$14:$A$513,A86,$B$14:$B$513,B86,$C$14:$C$513,C86,$D$14:$D$513,D86,$F$14:$F$513,F86,$G$14:$G$513,G86)&gt;1,"Doublon exact",IF(LEFT(TRIM(A86),1)="7",IF(AND(F86&lt;&gt;"Avec droit",F86&lt;&gt;"Sans droit",F86&lt;&gt;"Exclu"),"TVA à qualifier",IF(AND(F86="Exclu",G86=""),"Exclusion à justifier","Prêt")),IF(AND(F86&lt;&gt;"",F86&lt;&gt;"Exclu"),"Qualification incohérente","Prêt")))))))</x:f>
      </x:c>
    </x:row>
    <x:row r="87" ht="35" customHeight="1">
      <x:c r="A87" s="41"/>
      <x:c r="B87" s="50"/>
      <x:c r="C87" s="45"/>
      <x:c r="D87" s="45"/>
      <x:c r="E87" s="46" t="str">
        <x:f>IF(COUNTA(A87:D87)=0,"",IF(AND(OR(C87="",ISNUMBER(C87)),OR(D87="",ISNUMBER(D87)),COUNT(C87:D87)&gt;0,C87&gt;=0,D87&gt;=0),SUM(D87)-SUM(C87),""))</x:f>
      </x:c>
      <x:c r="F87" s="38"/>
      <x:c r="G87" s="50"/>
      <x:c r="H87" s="53" t="str">
        <x:f>IF(COUNTA(A87:D87,F87:G87)=0,"",IF(OR(A87="",B87=""),"Compte / libellé requis",IF(NOT(AND(LEN(TRIM(A87))&gt;=3,OR(LEFT(TRIM(A87),1)="1",LEFT(TRIM(A87),1)="2",LEFT(TRIM(A87),1)="3",LEFT(TRIM(A87),1)="4",LEFT(TRIM(A87),1)="5",LEFT(TRIM(A87),1)="6",LEFT(TRIM(A87),1)="7",LEFT(TRIM(A87),1)="8",LEFT(TRIM(A87),1)="9"))),"Compte à corriger",IF(NOT(AND(OR(C87="",ISNUMBER(C87)),OR(D87="",ISNUMBER(D87)),COUNT(C87:D87)&gt;0,C87&gt;=0,D87&gt;=0)),"Soldes à corriger",IF(COUNTIFS($A$14:$A$513,A87,$B$14:$B$513,B87,$C$14:$C$513,C87,$D$14:$D$513,D87,$F$14:$F$513,F87,$G$14:$G$513,G87)&gt;1,"Doublon exact",IF(LEFT(TRIM(A87),1)="7",IF(AND(F87&lt;&gt;"Avec droit",F87&lt;&gt;"Sans droit",F87&lt;&gt;"Exclu"),"TVA à qualifier",IF(AND(F87="Exclu",G87=""),"Exclusion à justifier","Prêt")),IF(AND(F87&lt;&gt;"",F87&lt;&gt;"Exclu"),"Qualification incohérente","Prêt")))))))</x:f>
      </x:c>
    </x:row>
    <x:row r="88" ht="35" customHeight="1">
      <x:c r="A88" s="41"/>
      <x:c r="B88" s="50"/>
      <x:c r="C88" s="45"/>
      <x:c r="D88" s="45"/>
      <x:c r="E88" s="46" t="str">
        <x:f>IF(COUNTA(A88:D88)=0,"",IF(AND(OR(C88="",ISNUMBER(C88)),OR(D88="",ISNUMBER(D88)),COUNT(C88:D88)&gt;0,C88&gt;=0,D88&gt;=0),SUM(D88)-SUM(C88),""))</x:f>
      </x:c>
      <x:c r="F88" s="38"/>
      <x:c r="G88" s="50"/>
      <x:c r="H88" s="53" t="str">
        <x:f>IF(COUNTA(A88:D88,F88:G88)=0,"",IF(OR(A88="",B88=""),"Compte / libellé requis",IF(NOT(AND(LEN(TRIM(A88))&gt;=3,OR(LEFT(TRIM(A88),1)="1",LEFT(TRIM(A88),1)="2",LEFT(TRIM(A88),1)="3",LEFT(TRIM(A88),1)="4",LEFT(TRIM(A88),1)="5",LEFT(TRIM(A88),1)="6",LEFT(TRIM(A88),1)="7",LEFT(TRIM(A88),1)="8",LEFT(TRIM(A88),1)="9"))),"Compte à corriger",IF(NOT(AND(OR(C88="",ISNUMBER(C88)),OR(D88="",ISNUMBER(D88)),COUNT(C88:D88)&gt;0,C88&gt;=0,D88&gt;=0)),"Soldes à corriger",IF(COUNTIFS($A$14:$A$513,A88,$B$14:$B$513,B88,$C$14:$C$513,C88,$D$14:$D$513,D88,$F$14:$F$513,F88,$G$14:$G$513,G88)&gt;1,"Doublon exact",IF(LEFT(TRIM(A88),1)="7",IF(AND(F88&lt;&gt;"Avec droit",F88&lt;&gt;"Sans droit",F88&lt;&gt;"Exclu"),"TVA à qualifier",IF(AND(F88="Exclu",G88=""),"Exclusion à justifier","Prêt")),IF(AND(F88&lt;&gt;"",F88&lt;&gt;"Exclu"),"Qualification incohérente","Prêt")))))))</x:f>
      </x:c>
    </x:row>
    <x:row r="89" ht="35" customHeight="1">
      <x:c r="A89" s="41"/>
      <x:c r="B89" s="50"/>
      <x:c r="C89" s="45"/>
      <x:c r="D89" s="45"/>
      <x:c r="E89" s="46" t="str">
        <x:f>IF(COUNTA(A89:D89)=0,"",IF(AND(OR(C89="",ISNUMBER(C89)),OR(D89="",ISNUMBER(D89)),COUNT(C89:D89)&gt;0,C89&gt;=0,D89&gt;=0),SUM(D89)-SUM(C89),""))</x:f>
      </x:c>
      <x:c r="F89" s="38"/>
      <x:c r="G89" s="50"/>
      <x:c r="H89" s="53" t="str">
        <x:f>IF(COUNTA(A89:D89,F89:G89)=0,"",IF(OR(A89="",B89=""),"Compte / libellé requis",IF(NOT(AND(LEN(TRIM(A89))&gt;=3,OR(LEFT(TRIM(A89),1)="1",LEFT(TRIM(A89),1)="2",LEFT(TRIM(A89),1)="3",LEFT(TRIM(A89),1)="4",LEFT(TRIM(A89),1)="5",LEFT(TRIM(A89),1)="6",LEFT(TRIM(A89),1)="7",LEFT(TRIM(A89),1)="8",LEFT(TRIM(A89),1)="9"))),"Compte à corriger",IF(NOT(AND(OR(C89="",ISNUMBER(C89)),OR(D89="",ISNUMBER(D89)),COUNT(C89:D89)&gt;0,C89&gt;=0,D89&gt;=0)),"Soldes à corriger",IF(COUNTIFS($A$14:$A$513,A89,$B$14:$B$513,B89,$C$14:$C$513,C89,$D$14:$D$513,D89,$F$14:$F$513,F89,$G$14:$G$513,G89)&gt;1,"Doublon exact",IF(LEFT(TRIM(A89),1)="7",IF(AND(F89&lt;&gt;"Avec droit",F89&lt;&gt;"Sans droit",F89&lt;&gt;"Exclu"),"TVA à qualifier",IF(AND(F89="Exclu",G89=""),"Exclusion à justifier","Prêt")),IF(AND(F89&lt;&gt;"",F89&lt;&gt;"Exclu"),"Qualification incohérente","Prêt")))))))</x:f>
      </x:c>
    </x:row>
    <x:row r="90" ht="35" customHeight="1">
      <x:c r="A90" s="41"/>
      <x:c r="B90" s="50"/>
      <x:c r="C90" s="45"/>
      <x:c r="D90" s="45"/>
      <x:c r="E90" s="46" t="str">
        <x:f>IF(COUNTA(A90:D90)=0,"",IF(AND(OR(C90="",ISNUMBER(C90)),OR(D90="",ISNUMBER(D90)),COUNT(C90:D90)&gt;0,C90&gt;=0,D90&gt;=0),SUM(D90)-SUM(C90),""))</x:f>
      </x:c>
      <x:c r="F90" s="38"/>
      <x:c r="G90" s="50"/>
      <x:c r="H90" s="53" t="str">
        <x:f>IF(COUNTA(A90:D90,F90:G90)=0,"",IF(OR(A90="",B90=""),"Compte / libellé requis",IF(NOT(AND(LEN(TRIM(A90))&gt;=3,OR(LEFT(TRIM(A90),1)="1",LEFT(TRIM(A90),1)="2",LEFT(TRIM(A90),1)="3",LEFT(TRIM(A90),1)="4",LEFT(TRIM(A90),1)="5",LEFT(TRIM(A90),1)="6",LEFT(TRIM(A90),1)="7",LEFT(TRIM(A90),1)="8",LEFT(TRIM(A90),1)="9"))),"Compte à corriger",IF(NOT(AND(OR(C90="",ISNUMBER(C90)),OR(D90="",ISNUMBER(D90)),COUNT(C90:D90)&gt;0,C90&gt;=0,D90&gt;=0)),"Soldes à corriger",IF(COUNTIFS($A$14:$A$513,A90,$B$14:$B$513,B90,$C$14:$C$513,C90,$D$14:$D$513,D90,$F$14:$F$513,F90,$G$14:$G$513,G90)&gt;1,"Doublon exact",IF(LEFT(TRIM(A90),1)="7",IF(AND(F90&lt;&gt;"Avec droit",F90&lt;&gt;"Sans droit",F90&lt;&gt;"Exclu"),"TVA à qualifier",IF(AND(F90="Exclu",G90=""),"Exclusion à justifier","Prêt")),IF(AND(F90&lt;&gt;"",F90&lt;&gt;"Exclu"),"Qualification incohérente","Prêt")))))))</x:f>
      </x:c>
    </x:row>
    <x:row r="91" ht="35" customHeight="1">
      <x:c r="A91" s="41"/>
      <x:c r="B91" s="50"/>
      <x:c r="C91" s="45"/>
      <x:c r="D91" s="45"/>
      <x:c r="E91" s="46" t="str">
        <x:f>IF(COUNTA(A91:D91)=0,"",IF(AND(OR(C91="",ISNUMBER(C91)),OR(D91="",ISNUMBER(D91)),COUNT(C91:D91)&gt;0,C91&gt;=0,D91&gt;=0),SUM(D91)-SUM(C91),""))</x:f>
      </x:c>
      <x:c r="F91" s="38"/>
      <x:c r="G91" s="50"/>
      <x:c r="H91" s="53" t="str">
        <x:f>IF(COUNTA(A91:D91,F91:G91)=0,"",IF(OR(A91="",B91=""),"Compte / libellé requis",IF(NOT(AND(LEN(TRIM(A91))&gt;=3,OR(LEFT(TRIM(A91),1)="1",LEFT(TRIM(A91),1)="2",LEFT(TRIM(A91),1)="3",LEFT(TRIM(A91),1)="4",LEFT(TRIM(A91),1)="5",LEFT(TRIM(A91),1)="6",LEFT(TRIM(A91),1)="7",LEFT(TRIM(A91),1)="8",LEFT(TRIM(A91),1)="9"))),"Compte à corriger",IF(NOT(AND(OR(C91="",ISNUMBER(C91)),OR(D91="",ISNUMBER(D91)),COUNT(C91:D91)&gt;0,C91&gt;=0,D91&gt;=0)),"Soldes à corriger",IF(COUNTIFS($A$14:$A$513,A91,$B$14:$B$513,B91,$C$14:$C$513,C91,$D$14:$D$513,D91,$F$14:$F$513,F91,$G$14:$G$513,G91)&gt;1,"Doublon exact",IF(LEFT(TRIM(A91),1)="7",IF(AND(F91&lt;&gt;"Avec droit",F91&lt;&gt;"Sans droit",F91&lt;&gt;"Exclu"),"TVA à qualifier",IF(AND(F91="Exclu",G91=""),"Exclusion à justifier","Prêt")),IF(AND(F91&lt;&gt;"",F91&lt;&gt;"Exclu"),"Qualification incohérente","Prêt")))))))</x:f>
      </x:c>
    </x:row>
    <x:row r="92" ht="35" customHeight="1">
      <x:c r="A92" s="41"/>
      <x:c r="B92" s="50"/>
      <x:c r="C92" s="45"/>
      <x:c r="D92" s="45"/>
      <x:c r="E92" s="46" t="str">
        <x:f>IF(COUNTA(A92:D92)=0,"",IF(AND(OR(C92="",ISNUMBER(C92)),OR(D92="",ISNUMBER(D92)),COUNT(C92:D92)&gt;0,C92&gt;=0,D92&gt;=0),SUM(D92)-SUM(C92),""))</x:f>
      </x:c>
      <x:c r="F92" s="38"/>
      <x:c r="G92" s="50"/>
      <x:c r="H92" s="53" t="str">
        <x:f>IF(COUNTA(A92:D92,F92:G92)=0,"",IF(OR(A92="",B92=""),"Compte / libellé requis",IF(NOT(AND(LEN(TRIM(A92))&gt;=3,OR(LEFT(TRIM(A92),1)="1",LEFT(TRIM(A92),1)="2",LEFT(TRIM(A92),1)="3",LEFT(TRIM(A92),1)="4",LEFT(TRIM(A92),1)="5",LEFT(TRIM(A92),1)="6",LEFT(TRIM(A92),1)="7",LEFT(TRIM(A92),1)="8",LEFT(TRIM(A92),1)="9"))),"Compte à corriger",IF(NOT(AND(OR(C92="",ISNUMBER(C92)),OR(D92="",ISNUMBER(D92)),COUNT(C92:D92)&gt;0,C92&gt;=0,D92&gt;=0)),"Soldes à corriger",IF(COUNTIFS($A$14:$A$513,A92,$B$14:$B$513,B92,$C$14:$C$513,C92,$D$14:$D$513,D92,$F$14:$F$513,F92,$G$14:$G$513,G92)&gt;1,"Doublon exact",IF(LEFT(TRIM(A92),1)="7",IF(AND(F92&lt;&gt;"Avec droit",F92&lt;&gt;"Sans droit",F92&lt;&gt;"Exclu"),"TVA à qualifier",IF(AND(F92="Exclu",G92=""),"Exclusion à justifier","Prêt")),IF(AND(F92&lt;&gt;"",F92&lt;&gt;"Exclu"),"Qualification incohérente","Prêt")))))))</x:f>
      </x:c>
    </x:row>
    <x:row r="93" ht="35" customHeight="1">
      <x:c r="A93" s="41"/>
      <x:c r="B93" s="50"/>
      <x:c r="C93" s="45"/>
      <x:c r="D93" s="45"/>
      <x:c r="E93" s="46" t="str">
        <x:f>IF(COUNTA(A93:D93)=0,"",IF(AND(OR(C93="",ISNUMBER(C93)),OR(D93="",ISNUMBER(D93)),COUNT(C93:D93)&gt;0,C93&gt;=0,D93&gt;=0),SUM(D93)-SUM(C93),""))</x:f>
      </x:c>
      <x:c r="F93" s="38"/>
      <x:c r="G93" s="50"/>
      <x:c r="H93" s="53" t="str">
        <x:f>IF(COUNTA(A93:D93,F93:G93)=0,"",IF(OR(A93="",B93=""),"Compte / libellé requis",IF(NOT(AND(LEN(TRIM(A93))&gt;=3,OR(LEFT(TRIM(A93),1)="1",LEFT(TRIM(A93),1)="2",LEFT(TRIM(A93),1)="3",LEFT(TRIM(A93),1)="4",LEFT(TRIM(A93),1)="5",LEFT(TRIM(A93),1)="6",LEFT(TRIM(A93),1)="7",LEFT(TRIM(A93),1)="8",LEFT(TRIM(A93),1)="9"))),"Compte à corriger",IF(NOT(AND(OR(C93="",ISNUMBER(C93)),OR(D93="",ISNUMBER(D93)),COUNT(C93:D93)&gt;0,C93&gt;=0,D93&gt;=0)),"Soldes à corriger",IF(COUNTIFS($A$14:$A$513,A93,$B$14:$B$513,B93,$C$14:$C$513,C93,$D$14:$D$513,D93,$F$14:$F$513,F93,$G$14:$G$513,G93)&gt;1,"Doublon exact",IF(LEFT(TRIM(A93),1)="7",IF(AND(F93&lt;&gt;"Avec droit",F93&lt;&gt;"Sans droit",F93&lt;&gt;"Exclu"),"TVA à qualifier",IF(AND(F93="Exclu",G93=""),"Exclusion à justifier","Prêt")),IF(AND(F93&lt;&gt;"",F93&lt;&gt;"Exclu"),"Qualification incohérente","Prêt")))))))</x:f>
      </x:c>
    </x:row>
    <x:row r="94" ht="35" customHeight="1">
      <x:c r="A94" s="41"/>
      <x:c r="B94" s="50"/>
      <x:c r="C94" s="45"/>
      <x:c r="D94" s="45"/>
      <x:c r="E94" s="46" t="str">
        <x:f>IF(COUNTA(A94:D94)=0,"",IF(AND(OR(C94="",ISNUMBER(C94)),OR(D94="",ISNUMBER(D94)),COUNT(C94:D94)&gt;0,C94&gt;=0,D94&gt;=0),SUM(D94)-SUM(C94),""))</x:f>
      </x:c>
      <x:c r="F94" s="38"/>
      <x:c r="G94" s="50"/>
      <x:c r="H94" s="53" t="str">
        <x:f>IF(COUNTA(A94:D94,F94:G94)=0,"",IF(OR(A94="",B94=""),"Compte / libellé requis",IF(NOT(AND(LEN(TRIM(A94))&gt;=3,OR(LEFT(TRIM(A94),1)="1",LEFT(TRIM(A94),1)="2",LEFT(TRIM(A94),1)="3",LEFT(TRIM(A94),1)="4",LEFT(TRIM(A94),1)="5",LEFT(TRIM(A94),1)="6",LEFT(TRIM(A94),1)="7",LEFT(TRIM(A94),1)="8",LEFT(TRIM(A94),1)="9"))),"Compte à corriger",IF(NOT(AND(OR(C94="",ISNUMBER(C94)),OR(D94="",ISNUMBER(D94)),COUNT(C94:D94)&gt;0,C94&gt;=0,D94&gt;=0)),"Soldes à corriger",IF(COUNTIFS($A$14:$A$513,A94,$B$14:$B$513,B94,$C$14:$C$513,C94,$D$14:$D$513,D94,$F$14:$F$513,F94,$G$14:$G$513,G94)&gt;1,"Doublon exact",IF(LEFT(TRIM(A94),1)="7",IF(AND(F94&lt;&gt;"Avec droit",F94&lt;&gt;"Sans droit",F94&lt;&gt;"Exclu"),"TVA à qualifier",IF(AND(F94="Exclu",G94=""),"Exclusion à justifier","Prêt")),IF(AND(F94&lt;&gt;"",F94&lt;&gt;"Exclu"),"Qualification incohérente","Prêt")))))))</x:f>
      </x:c>
    </x:row>
    <x:row r="95" ht="35" customHeight="1">
      <x:c r="A95" s="41"/>
      <x:c r="B95" s="50"/>
      <x:c r="C95" s="45"/>
      <x:c r="D95" s="45"/>
      <x:c r="E95" s="46" t="str">
        <x:f>IF(COUNTA(A95:D95)=0,"",IF(AND(OR(C95="",ISNUMBER(C95)),OR(D95="",ISNUMBER(D95)),COUNT(C95:D95)&gt;0,C95&gt;=0,D95&gt;=0),SUM(D95)-SUM(C95),""))</x:f>
      </x:c>
      <x:c r="F95" s="38"/>
      <x:c r="G95" s="50"/>
      <x:c r="H95" s="53" t="str">
        <x:f>IF(COUNTA(A95:D95,F95:G95)=0,"",IF(OR(A95="",B95=""),"Compte / libellé requis",IF(NOT(AND(LEN(TRIM(A95))&gt;=3,OR(LEFT(TRIM(A95),1)="1",LEFT(TRIM(A95),1)="2",LEFT(TRIM(A95),1)="3",LEFT(TRIM(A95),1)="4",LEFT(TRIM(A95),1)="5",LEFT(TRIM(A95),1)="6",LEFT(TRIM(A95),1)="7",LEFT(TRIM(A95),1)="8",LEFT(TRIM(A95),1)="9"))),"Compte à corriger",IF(NOT(AND(OR(C95="",ISNUMBER(C95)),OR(D95="",ISNUMBER(D95)),COUNT(C95:D95)&gt;0,C95&gt;=0,D95&gt;=0)),"Soldes à corriger",IF(COUNTIFS($A$14:$A$513,A95,$B$14:$B$513,B95,$C$14:$C$513,C95,$D$14:$D$513,D95,$F$14:$F$513,F95,$G$14:$G$513,G95)&gt;1,"Doublon exact",IF(LEFT(TRIM(A95),1)="7",IF(AND(F95&lt;&gt;"Avec droit",F95&lt;&gt;"Sans droit",F95&lt;&gt;"Exclu"),"TVA à qualifier",IF(AND(F95="Exclu",G95=""),"Exclusion à justifier","Prêt")),IF(AND(F95&lt;&gt;"",F95&lt;&gt;"Exclu"),"Qualification incohérente","Prêt")))))))</x:f>
      </x:c>
    </x:row>
    <x:row r="96" ht="35" customHeight="1">
      <x:c r="A96" s="41"/>
      <x:c r="B96" s="50"/>
      <x:c r="C96" s="45"/>
      <x:c r="D96" s="45"/>
      <x:c r="E96" s="46" t="str">
        <x:f>IF(COUNTA(A96:D96)=0,"",IF(AND(OR(C96="",ISNUMBER(C96)),OR(D96="",ISNUMBER(D96)),COUNT(C96:D96)&gt;0,C96&gt;=0,D96&gt;=0),SUM(D96)-SUM(C96),""))</x:f>
      </x:c>
      <x:c r="F96" s="38"/>
      <x:c r="G96" s="50"/>
      <x:c r="H96" s="53" t="str">
        <x:f>IF(COUNTA(A96:D96,F96:G96)=0,"",IF(OR(A96="",B96=""),"Compte / libellé requis",IF(NOT(AND(LEN(TRIM(A96))&gt;=3,OR(LEFT(TRIM(A96),1)="1",LEFT(TRIM(A96),1)="2",LEFT(TRIM(A96),1)="3",LEFT(TRIM(A96),1)="4",LEFT(TRIM(A96),1)="5",LEFT(TRIM(A96),1)="6",LEFT(TRIM(A96),1)="7",LEFT(TRIM(A96),1)="8",LEFT(TRIM(A96),1)="9"))),"Compte à corriger",IF(NOT(AND(OR(C96="",ISNUMBER(C96)),OR(D96="",ISNUMBER(D96)),COUNT(C96:D96)&gt;0,C96&gt;=0,D96&gt;=0)),"Soldes à corriger",IF(COUNTIFS($A$14:$A$513,A96,$B$14:$B$513,B96,$C$14:$C$513,C96,$D$14:$D$513,D96,$F$14:$F$513,F96,$G$14:$G$513,G96)&gt;1,"Doublon exact",IF(LEFT(TRIM(A96),1)="7",IF(AND(F96&lt;&gt;"Avec droit",F96&lt;&gt;"Sans droit",F96&lt;&gt;"Exclu"),"TVA à qualifier",IF(AND(F96="Exclu",G96=""),"Exclusion à justifier","Prêt")),IF(AND(F96&lt;&gt;"",F96&lt;&gt;"Exclu"),"Qualification incohérente","Prêt")))))))</x:f>
      </x:c>
    </x:row>
    <x:row r="97" ht="35" customHeight="1">
      <x:c r="A97" s="41"/>
      <x:c r="B97" s="50"/>
      <x:c r="C97" s="45"/>
      <x:c r="D97" s="45"/>
      <x:c r="E97" s="46" t="str">
        <x:f>IF(COUNTA(A97:D97)=0,"",IF(AND(OR(C97="",ISNUMBER(C97)),OR(D97="",ISNUMBER(D97)),COUNT(C97:D97)&gt;0,C97&gt;=0,D97&gt;=0),SUM(D97)-SUM(C97),""))</x:f>
      </x:c>
      <x:c r="F97" s="38"/>
      <x:c r="G97" s="50"/>
      <x:c r="H97" s="53" t="str">
        <x:f>IF(COUNTA(A97:D97,F97:G97)=0,"",IF(OR(A97="",B97=""),"Compte / libellé requis",IF(NOT(AND(LEN(TRIM(A97))&gt;=3,OR(LEFT(TRIM(A97),1)="1",LEFT(TRIM(A97),1)="2",LEFT(TRIM(A97),1)="3",LEFT(TRIM(A97),1)="4",LEFT(TRIM(A97),1)="5",LEFT(TRIM(A97),1)="6",LEFT(TRIM(A97),1)="7",LEFT(TRIM(A97),1)="8",LEFT(TRIM(A97),1)="9"))),"Compte à corriger",IF(NOT(AND(OR(C97="",ISNUMBER(C97)),OR(D97="",ISNUMBER(D97)),COUNT(C97:D97)&gt;0,C97&gt;=0,D97&gt;=0)),"Soldes à corriger",IF(COUNTIFS($A$14:$A$513,A97,$B$14:$B$513,B97,$C$14:$C$513,C97,$D$14:$D$513,D97,$F$14:$F$513,F97,$G$14:$G$513,G97)&gt;1,"Doublon exact",IF(LEFT(TRIM(A97),1)="7",IF(AND(F97&lt;&gt;"Avec droit",F97&lt;&gt;"Sans droit",F97&lt;&gt;"Exclu"),"TVA à qualifier",IF(AND(F97="Exclu",G97=""),"Exclusion à justifier","Prêt")),IF(AND(F97&lt;&gt;"",F97&lt;&gt;"Exclu"),"Qualification incohérente","Prêt")))))))</x:f>
      </x:c>
    </x:row>
    <x:row r="98" ht="35" customHeight="1">
      <x:c r="A98" s="41"/>
      <x:c r="B98" s="50"/>
      <x:c r="C98" s="45"/>
      <x:c r="D98" s="45"/>
      <x:c r="E98" s="46" t="str">
        <x:f>IF(COUNTA(A98:D98)=0,"",IF(AND(OR(C98="",ISNUMBER(C98)),OR(D98="",ISNUMBER(D98)),COUNT(C98:D98)&gt;0,C98&gt;=0,D98&gt;=0),SUM(D98)-SUM(C98),""))</x:f>
      </x:c>
      <x:c r="F98" s="38"/>
      <x:c r="G98" s="50"/>
      <x:c r="H98" s="53" t="str">
        <x:f>IF(COUNTA(A98:D98,F98:G98)=0,"",IF(OR(A98="",B98=""),"Compte / libellé requis",IF(NOT(AND(LEN(TRIM(A98))&gt;=3,OR(LEFT(TRIM(A98),1)="1",LEFT(TRIM(A98),1)="2",LEFT(TRIM(A98),1)="3",LEFT(TRIM(A98),1)="4",LEFT(TRIM(A98),1)="5",LEFT(TRIM(A98),1)="6",LEFT(TRIM(A98),1)="7",LEFT(TRIM(A98),1)="8",LEFT(TRIM(A98),1)="9"))),"Compte à corriger",IF(NOT(AND(OR(C98="",ISNUMBER(C98)),OR(D98="",ISNUMBER(D98)),COUNT(C98:D98)&gt;0,C98&gt;=0,D98&gt;=0)),"Soldes à corriger",IF(COUNTIFS($A$14:$A$513,A98,$B$14:$B$513,B98,$C$14:$C$513,C98,$D$14:$D$513,D98,$F$14:$F$513,F98,$G$14:$G$513,G98)&gt;1,"Doublon exact",IF(LEFT(TRIM(A98),1)="7",IF(AND(F98&lt;&gt;"Avec droit",F98&lt;&gt;"Sans droit",F98&lt;&gt;"Exclu"),"TVA à qualifier",IF(AND(F98="Exclu",G98=""),"Exclusion à justifier","Prêt")),IF(AND(F98&lt;&gt;"",F98&lt;&gt;"Exclu"),"Qualification incohérente","Prêt")))))))</x:f>
      </x:c>
    </x:row>
    <x:row r="99" ht="35" customHeight="1">
      <x:c r="A99" s="41"/>
      <x:c r="B99" s="50"/>
      <x:c r="C99" s="45"/>
      <x:c r="D99" s="45"/>
      <x:c r="E99" s="46" t="str">
        <x:f>IF(COUNTA(A99:D99)=0,"",IF(AND(OR(C99="",ISNUMBER(C99)),OR(D99="",ISNUMBER(D99)),COUNT(C99:D99)&gt;0,C99&gt;=0,D99&gt;=0),SUM(D99)-SUM(C99),""))</x:f>
      </x:c>
      <x:c r="F99" s="38"/>
      <x:c r="G99" s="50"/>
      <x:c r="H99" s="53" t="str">
        <x:f>IF(COUNTA(A99:D99,F99:G99)=0,"",IF(OR(A99="",B99=""),"Compte / libellé requis",IF(NOT(AND(LEN(TRIM(A99))&gt;=3,OR(LEFT(TRIM(A99),1)="1",LEFT(TRIM(A99),1)="2",LEFT(TRIM(A99),1)="3",LEFT(TRIM(A99),1)="4",LEFT(TRIM(A99),1)="5",LEFT(TRIM(A99),1)="6",LEFT(TRIM(A99),1)="7",LEFT(TRIM(A99),1)="8",LEFT(TRIM(A99),1)="9"))),"Compte à corriger",IF(NOT(AND(OR(C99="",ISNUMBER(C99)),OR(D99="",ISNUMBER(D99)),COUNT(C99:D99)&gt;0,C99&gt;=0,D99&gt;=0)),"Soldes à corriger",IF(COUNTIFS($A$14:$A$513,A99,$B$14:$B$513,B99,$C$14:$C$513,C99,$D$14:$D$513,D99,$F$14:$F$513,F99,$G$14:$G$513,G99)&gt;1,"Doublon exact",IF(LEFT(TRIM(A99),1)="7",IF(AND(F99&lt;&gt;"Avec droit",F99&lt;&gt;"Sans droit",F99&lt;&gt;"Exclu"),"TVA à qualifier",IF(AND(F99="Exclu",G99=""),"Exclusion à justifier","Prêt")),IF(AND(F99&lt;&gt;"",F99&lt;&gt;"Exclu"),"Qualification incohérente","Prêt")))))))</x:f>
      </x:c>
    </x:row>
    <x:row r="100" ht="35" customHeight="1">
      <x:c r="A100" s="41"/>
      <x:c r="B100" s="50"/>
      <x:c r="C100" s="45"/>
      <x:c r="D100" s="45"/>
      <x:c r="E100" s="46" t="str">
        <x:f>IF(COUNTA(A100:D100)=0,"",IF(AND(OR(C100="",ISNUMBER(C100)),OR(D100="",ISNUMBER(D100)),COUNT(C100:D100)&gt;0,C100&gt;=0,D100&gt;=0),SUM(D100)-SUM(C100),""))</x:f>
      </x:c>
      <x:c r="F100" s="38"/>
      <x:c r="G100" s="50"/>
      <x:c r="H100" s="53" t="str">
        <x:f>IF(COUNTA(A100:D100,F100:G100)=0,"",IF(OR(A100="",B100=""),"Compte / libellé requis",IF(NOT(AND(LEN(TRIM(A100))&gt;=3,OR(LEFT(TRIM(A100),1)="1",LEFT(TRIM(A100),1)="2",LEFT(TRIM(A100),1)="3",LEFT(TRIM(A100),1)="4",LEFT(TRIM(A100),1)="5",LEFT(TRIM(A100),1)="6",LEFT(TRIM(A100),1)="7",LEFT(TRIM(A100),1)="8",LEFT(TRIM(A100),1)="9"))),"Compte à corriger",IF(NOT(AND(OR(C100="",ISNUMBER(C100)),OR(D100="",ISNUMBER(D100)),COUNT(C100:D100)&gt;0,C100&gt;=0,D100&gt;=0)),"Soldes à corriger",IF(COUNTIFS($A$14:$A$513,A100,$B$14:$B$513,B100,$C$14:$C$513,C100,$D$14:$D$513,D100,$F$14:$F$513,F100,$G$14:$G$513,G100)&gt;1,"Doublon exact",IF(LEFT(TRIM(A100),1)="7",IF(AND(F100&lt;&gt;"Avec droit",F100&lt;&gt;"Sans droit",F100&lt;&gt;"Exclu"),"TVA à qualifier",IF(AND(F100="Exclu",G100=""),"Exclusion à justifier","Prêt")),IF(AND(F100&lt;&gt;"",F100&lt;&gt;"Exclu"),"Qualification incohérente","Prêt")))))))</x:f>
      </x:c>
    </x:row>
    <x:row r="101" ht="35" customHeight="1">
      <x:c r="A101" s="41"/>
      <x:c r="B101" s="50"/>
      <x:c r="C101" s="45"/>
      <x:c r="D101" s="45"/>
      <x:c r="E101" s="46" t="str">
        <x:f>IF(COUNTA(A101:D101)=0,"",IF(AND(OR(C101="",ISNUMBER(C101)),OR(D101="",ISNUMBER(D101)),COUNT(C101:D101)&gt;0,C101&gt;=0,D101&gt;=0),SUM(D101)-SUM(C101),""))</x:f>
      </x:c>
      <x:c r="F101" s="38"/>
      <x:c r="G101" s="50"/>
      <x:c r="H101" s="53" t="str">
        <x:f>IF(COUNTA(A101:D101,F101:G101)=0,"",IF(OR(A101="",B101=""),"Compte / libellé requis",IF(NOT(AND(LEN(TRIM(A101))&gt;=3,OR(LEFT(TRIM(A101),1)="1",LEFT(TRIM(A101),1)="2",LEFT(TRIM(A101),1)="3",LEFT(TRIM(A101),1)="4",LEFT(TRIM(A101),1)="5",LEFT(TRIM(A101),1)="6",LEFT(TRIM(A101),1)="7",LEFT(TRIM(A101),1)="8",LEFT(TRIM(A101),1)="9"))),"Compte à corriger",IF(NOT(AND(OR(C101="",ISNUMBER(C101)),OR(D101="",ISNUMBER(D101)),COUNT(C101:D101)&gt;0,C101&gt;=0,D101&gt;=0)),"Soldes à corriger",IF(COUNTIFS($A$14:$A$513,A101,$B$14:$B$513,B101,$C$14:$C$513,C101,$D$14:$D$513,D101,$F$14:$F$513,F101,$G$14:$G$513,G101)&gt;1,"Doublon exact",IF(LEFT(TRIM(A101),1)="7",IF(AND(F101&lt;&gt;"Avec droit",F101&lt;&gt;"Sans droit",F101&lt;&gt;"Exclu"),"TVA à qualifier",IF(AND(F101="Exclu",G101=""),"Exclusion à justifier","Prêt")),IF(AND(F101&lt;&gt;"",F101&lt;&gt;"Exclu"),"Qualification incohérente","Prêt")))))))</x:f>
      </x:c>
    </x:row>
    <x:row r="102" ht="35" customHeight="1">
      <x:c r="A102" s="41"/>
      <x:c r="B102" s="50"/>
      <x:c r="C102" s="45"/>
      <x:c r="D102" s="45"/>
      <x:c r="E102" s="46" t="str">
        <x:f>IF(COUNTA(A102:D102)=0,"",IF(AND(OR(C102="",ISNUMBER(C102)),OR(D102="",ISNUMBER(D102)),COUNT(C102:D102)&gt;0,C102&gt;=0,D102&gt;=0),SUM(D102)-SUM(C102),""))</x:f>
      </x:c>
      <x:c r="F102" s="38"/>
      <x:c r="G102" s="50"/>
      <x:c r="H102" s="53" t="str">
        <x:f>IF(COUNTA(A102:D102,F102:G102)=0,"",IF(OR(A102="",B102=""),"Compte / libellé requis",IF(NOT(AND(LEN(TRIM(A102))&gt;=3,OR(LEFT(TRIM(A102),1)="1",LEFT(TRIM(A102),1)="2",LEFT(TRIM(A102),1)="3",LEFT(TRIM(A102),1)="4",LEFT(TRIM(A102),1)="5",LEFT(TRIM(A102),1)="6",LEFT(TRIM(A102),1)="7",LEFT(TRIM(A102),1)="8",LEFT(TRIM(A102),1)="9"))),"Compte à corriger",IF(NOT(AND(OR(C102="",ISNUMBER(C102)),OR(D102="",ISNUMBER(D102)),COUNT(C102:D102)&gt;0,C102&gt;=0,D102&gt;=0)),"Soldes à corriger",IF(COUNTIFS($A$14:$A$513,A102,$B$14:$B$513,B102,$C$14:$C$513,C102,$D$14:$D$513,D102,$F$14:$F$513,F102,$G$14:$G$513,G102)&gt;1,"Doublon exact",IF(LEFT(TRIM(A102),1)="7",IF(AND(F102&lt;&gt;"Avec droit",F102&lt;&gt;"Sans droit",F102&lt;&gt;"Exclu"),"TVA à qualifier",IF(AND(F102="Exclu",G102=""),"Exclusion à justifier","Prêt")),IF(AND(F102&lt;&gt;"",F102&lt;&gt;"Exclu"),"Qualification incohérente","Prêt")))))))</x:f>
      </x:c>
    </x:row>
    <x:row r="103" ht="35" customHeight="1">
      <x:c r="A103" s="41"/>
      <x:c r="B103" s="50"/>
      <x:c r="C103" s="45"/>
      <x:c r="D103" s="45"/>
      <x:c r="E103" s="46" t="str">
        <x:f>IF(COUNTA(A103:D103)=0,"",IF(AND(OR(C103="",ISNUMBER(C103)),OR(D103="",ISNUMBER(D103)),COUNT(C103:D103)&gt;0,C103&gt;=0,D103&gt;=0),SUM(D103)-SUM(C103),""))</x:f>
      </x:c>
      <x:c r="F103" s="38"/>
      <x:c r="G103" s="50"/>
      <x:c r="H103" s="53" t="str">
        <x:f>IF(COUNTA(A103:D103,F103:G103)=0,"",IF(OR(A103="",B103=""),"Compte / libellé requis",IF(NOT(AND(LEN(TRIM(A103))&gt;=3,OR(LEFT(TRIM(A103),1)="1",LEFT(TRIM(A103),1)="2",LEFT(TRIM(A103),1)="3",LEFT(TRIM(A103),1)="4",LEFT(TRIM(A103),1)="5",LEFT(TRIM(A103),1)="6",LEFT(TRIM(A103),1)="7",LEFT(TRIM(A103),1)="8",LEFT(TRIM(A103),1)="9"))),"Compte à corriger",IF(NOT(AND(OR(C103="",ISNUMBER(C103)),OR(D103="",ISNUMBER(D103)),COUNT(C103:D103)&gt;0,C103&gt;=0,D103&gt;=0)),"Soldes à corriger",IF(COUNTIFS($A$14:$A$513,A103,$B$14:$B$513,B103,$C$14:$C$513,C103,$D$14:$D$513,D103,$F$14:$F$513,F103,$G$14:$G$513,G103)&gt;1,"Doublon exact",IF(LEFT(TRIM(A103),1)="7",IF(AND(F103&lt;&gt;"Avec droit",F103&lt;&gt;"Sans droit",F103&lt;&gt;"Exclu"),"TVA à qualifier",IF(AND(F103="Exclu",G103=""),"Exclusion à justifier","Prêt")),IF(AND(F103&lt;&gt;"",F103&lt;&gt;"Exclu"),"Qualification incohérente","Prêt")))))))</x:f>
      </x:c>
    </x:row>
    <x:row r="104" ht="35" customHeight="1">
      <x:c r="A104" s="41"/>
      <x:c r="B104" s="50"/>
      <x:c r="C104" s="45"/>
      <x:c r="D104" s="45"/>
      <x:c r="E104" s="46" t="str">
        <x:f>IF(COUNTA(A104:D104)=0,"",IF(AND(OR(C104="",ISNUMBER(C104)),OR(D104="",ISNUMBER(D104)),COUNT(C104:D104)&gt;0,C104&gt;=0,D104&gt;=0),SUM(D104)-SUM(C104),""))</x:f>
      </x:c>
      <x:c r="F104" s="38"/>
      <x:c r="G104" s="50"/>
      <x:c r="H104" s="53" t="str">
        <x:f>IF(COUNTA(A104:D104,F104:G104)=0,"",IF(OR(A104="",B104=""),"Compte / libellé requis",IF(NOT(AND(LEN(TRIM(A104))&gt;=3,OR(LEFT(TRIM(A104),1)="1",LEFT(TRIM(A104),1)="2",LEFT(TRIM(A104),1)="3",LEFT(TRIM(A104),1)="4",LEFT(TRIM(A104),1)="5",LEFT(TRIM(A104),1)="6",LEFT(TRIM(A104),1)="7",LEFT(TRIM(A104),1)="8",LEFT(TRIM(A104),1)="9"))),"Compte à corriger",IF(NOT(AND(OR(C104="",ISNUMBER(C104)),OR(D104="",ISNUMBER(D104)),COUNT(C104:D104)&gt;0,C104&gt;=0,D104&gt;=0)),"Soldes à corriger",IF(COUNTIFS($A$14:$A$513,A104,$B$14:$B$513,B104,$C$14:$C$513,C104,$D$14:$D$513,D104,$F$14:$F$513,F104,$G$14:$G$513,G104)&gt;1,"Doublon exact",IF(LEFT(TRIM(A104),1)="7",IF(AND(F104&lt;&gt;"Avec droit",F104&lt;&gt;"Sans droit",F104&lt;&gt;"Exclu"),"TVA à qualifier",IF(AND(F104="Exclu",G104=""),"Exclusion à justifier","Prêt")),IF(AND(F104&lt;&gt;"",F104&lt;&gt;"Exclu"),"Qualification incohérente","Prêt")))))))</x:f>
      </x:c>
    </x:row>
    <x:row r="105" ht="35" customHeight="1">
      <x:c r="A105" s="41"/>
      <x:c r="B105" s="50"/>
      <x:c r="C105" s="45"/>
      <x:c r="D105" s="45"/>
      <x:c r="E105" s="46" t="str">
        <x:f>IF(COUNTA(A105:D105)=0,"",IF(AND(OR(C105="",ISNUMBER(C105)),OR(D105="",ISNUMBER(D105)),COUNT(C105:D105)&gt;0,C105&gt;=0,D105&gt;=0),SUM(D105)-SUM(C105),""))</x:f>
      </x:c>
      <x:c r="F105" s="38"/>
      <x:c r="G105" s="50"/>
      <x:c r="H105" s="53" t="str">
        <x:f>IF(COUNTA(A105:D105,F105:G105)=0,"",IF(OR(A105="",B105=""),"Compte / libellé requis",IF(NOT(AND(LEN(TRIM(A105))&gt;=3,OR(LEFT(TRIM(A105),1)="1",LEFT(TRIM(A105),1)="2",LEFT(TRIM(A105),1)="3",LEFT(TRIM(A105),1)="4",LEFT(TRIM(A105),1)="5",LEFT(TRIM(A105),1)="6",LEFT(TRIM(A105),1)="7",LEFT(TRIM(A105),1)="8",LEFT(TRIM(A105),1)="9"))),"Compte à corriger",IF(NOT(AND(OR(C105="",ISNUMBER(C105)),OR(D105="",ISNUMBER(D105)),COUNT(C105:D105)&gt;0,C105&gt;=0,D105&gt;=0)),"Soldes à corriger",IF(COUNTIFS($A$14:$A$513,A105,$B$14:$B$513,B105,$C$14:$C$513,C105,$D$14:$D$513,D105,$F$14:$F$513,F105,$G$14:$G$513,G105)&gt;1,"Doublon exact",IF(LEFT(TRIM(A105),1)="7",IF(AND(F105&lt;&gt;"Avec droit",F105&lt;&gt;"Sans droit",F105&lt;&gt;"Exclu"),"TVA à qualifier",IF(AND(F105="Exclu",G105=""),"Exclusion à justifier","Prêt")),IF(AND(F105&lt;&gt;"",F105&lt;&gt;"Exclu"),"Qualification incohérente","Prêt")))))))</x:f>
      </x:c>
    </x:row>
    <x:row r="106" ht="35" customHeight="1">
      <x:c r="A106" s="41"/>
      <x:c r="B106" s="50"/>
      <x:c r="C106" s="45"/>
      <x:c r="D106" s="45"/>
      <x:c r="E106" s="46" t="str">
        <x:f>IF(COUNTA(A106:D106)=0,"",IF(AND(OR(C106="",ISNUMBER(C106)),OR(D106="",ISNUMBER(D106)),COUNT(C106:D106)&gt;0,C106&gt;=0,D106&gt;=0),SUM(D106)-SUM(C106),""))</x:f>
      </x:c>
      <x:c r="F106" s="38"/>
      <x:c r="G106" s="50"/>
      <x:c r="H106" s="53" t="str">
        <x:f>IF(COUNTA(A106:D106,F106:G106)=0,"",IF(OR(A106="",B106=""),"Compte / libellé requis",IF(NOT(AND(LEN(TRIM(A106))&gt;=3,OR(LEFT(TRIM(A106),1)="1",LEFT(TRIM(A106),1)="2",LEFT(TRIM(A106),1)="3",LEFT(TRIM(A106),1)="4",LEFT(TRIM(A106),1)="5",LEFT(TRIM(A106),1)="6",LEFT(TRIM(A106),1)="7",LEFT(TRIM(A106),1)="8",LEFT(TRIM(A106),1)="9"))),"Compte à corriger",IF(NOT(AND(OR(C106="",ISNUMBER(C106)),OR(D106="",ISNUMBER(D106)),COUNT(C106:D106)&gt;0,C106&gt;=0,D106&gt;=0)),"Soldes à corriger",IF(COUNTIFS($A$14:$A$513,A106,$B$14:$B$513,B106,$C$14:$C$513,C106,$D$14:$D$513,D106,$F$14:$F$513,F106,$G$14:$G$513,G106)&gt;1,"Doublon exact",IF(LEFT(TRIM(A106),1)="7",IF(AND(F106&lt;&gt;"Avec droit",F106&lt;&gt;"Sans droit",F106&lt;&gt;"Exclu"),"TVA à qualifier",IF(AND(F106="Exclu",G106=""),"Exclusion à justifier","Prêt")),IF(AND(F106&lt;&gt;"",F106&lt;&gt;"Exclu"),"Qualification incohérente","Prêt")))))))</x:f>
      </x:c>
    </x:row>
    <x:row r="107" ht="35" customHeight="1">
      <x:c r="A107" s="41"/>
      <x:c r="B107" s="50"/>
      <x:c r="C107" s="45"/>
      <x:c r="D107" s="45"/>
      <x:c r="E107" s="46" t="str">
        <x:f>IF(COUNTA(A107:D107)=0,"",IF(AND(OR(C107="",ISNUMBER(C107)),OR(D107="",ISNUMBER(D107)),COUNT(C107:D107)&gt;0,C107&gt;=0,D107&gt;=0),SUM(D107)-SUM(C107),""))</x:f>
      </x:c>
      <x:c r="F107" s="38"/>
      <x:c r="G107" s="50"/>
      <x:c r="H107" s="53" t="str">
        <x:f>IF(COUNTA(A107:D107,F107:G107)=0,"",IF(OR(A107="",B107=""),"Compte / libellé requis",IF(NOT(AND(LEN(TRIM(A107))&gt;=3,OR(LEFT(TRIM(A107),1)="1",LEFT(TRIM(A107),1)="2",LEFT(TRIM(A107),1)="3",LEFT(TRIM(A107),1)="4",LEFT(TRIM(A107),1)="5",LEFT(TRIM(A107),1)="6",LEFT(TRIM(A107),1)="7",LEFT(TRIM(A107),1)="8",LEFT(TRIM(A107),1)="9"))),"Compte à corriger",IF(NOT(AND(OR(C107="",ISNUMBER(C107)),OR(D107="",ISNUMBER(D107)),COUNT(C107:D107)&gt;0,C107&gt;=0,D107&gt;=0)),"Soldes à corriger",IF(COUNTIFS($A$14:$A$513,A107,$B$14:$B$513,B107,$C$14:$C$513,C107,$D$14:$D$513,D107,$F$14:$F$513,F107,$G$14:$G$513,G107)&gt;1,"Doublon exact",IF(LEFT(TRIM(A107),1)="7",IF(AND(F107&lt;&gt;"Avec droit",F107&lt;&gt;"Sans droit",F107&lt;&gt;"Exclu"),"TVA à qualifier",IF(AND(F107="Exclu",G107=""),"Exclusion à justifier","Prêt")),IF(AND(F107&lt;&gt;"",F107&lt;&gt;"Exclu"),"Qualification incohérente","Prêt")))))))</x:f>
      </x:c>
    </x:row>
    <x:row r="108" ht="35" customHeight="1">
      <x:c r="A108" s="41"/>
      <x:c r="B108" s="50"/>
      <x:c r="C108" s="45"/>
      <x:c r="D108" s="45"/>
      <x:c r="E108" s="46" t="str">
        <x:f>IF(COUNTA(A108:D108)=0,"",IF(AND(OR(C108="",ISNUMBER(C108)),OR(D108="",ISNUMBER(D108)),COUNT(C108:D108)&gt;0,C108&gt;=0,D108&gt;=0),SUM(D108)-SUM(C108),""))</x:f>
      </x:c>
      <x:c r="F108" s="38"/>
      <x:c r="G108" s="50"/>
      <x:c r="H108" s="53" t="str">
        <x:f>IF(COUNTA(A108:D108,F108:G108)=0,"",IF(OR(A108="",B108=""),"Compte / libellé requis",IF(NOT(AND(LEN(TRIM(A108))&gt;=3,OR(LEFT(TRIM(A108),1)="1",LEFT(TRIM(A108),1)="2",LEFT(TRIM(A108),1)="3",LEFT(TRIM(A108),1)="4",LEFT(TRIM(A108),1)="5",LEFT(TRIM(A108),1)="6",LEFT(TRIM(A108),1)="7",LEFT(TRIM(A108),1)="8",LEFT(TRIM(A108),1)="9"))),"Compte à corriger",IF(NOT(AND(OR(C108="",ISNUMBER(C108)),OR(D108="",ISNUMBER(D108)),COUNT(C108:D108)&gt;0,C108&gt;=0,D108&gt;=0)),"Soldes à corriger",IF(COUNTIFS($A$14:$A$513,A108,$B$14:$B$513,B108,$C$14:$C$513,C108,$D$14:$D$513,D108,$F$14:$F$513,F108,$G$14:$G$513,G108)&gt;1,"Doublon exact",IF(LEFT(TRIM(A108),1)="7",IF(AND(F108&lt;&gt;"Avec droit",F108&lt;&gt;"Sans droit",F108&lt;&gt;"Exclu"),"TVA à qualifier",IF(AND(F108="Exclu",G108=""),"Exclusion à justifier","Prêt")),IF(AND(F108&lt;&gt;"",F108&lt;&gt;"Exclu"),"Qualification incohérente","Prêt")))))))</x:f>
      </x:c>
    </x:row>
    <x:row r="109" ht="35" customHeight="1">
      <x:c r="A109" s="41"/>
      <x:c r="B109" s="50"/>
      <x:c r="C109" s="45"/>
      <x:c r="D109" s="45"/>
      <x:c r="E109" s="46" t="str">
        <x:f>IF(COUNTA(A109:D109)=0,"",IF(AND(OR(C109="",ISNUMBER(C109)),OR(D109="",ISNUMBER(D109)),COUNT(C109:D109)&gt;0,C109&gt;=0,D109&gt;=0),SUM(D109)-SUM(C109),""))</x:f>
      </x:c>
      <x:c r="F109" s="38"/>
      <x:c r="G109" s="50"/>
      <x:c r="H109" s="53" t="str">
        <x:f>IF(COUNTA(A109:D109,F109:G109)=0,"",IF(OR(A109="",B109=""),"Compte / libellé requis",IF(NOT(AND(LEN(TRIM(A109))&gt;=3,OR(LEFT(TRIM(A109),1)="1",LEFT(TRIM(A109),1)="2",LEFT(TRIM(A109),1)="3",LEFT(TRIM(A109),1)="4",LEFT(TRIM(A109),1)="5",LEFT(TRIM(A109),1)="6",LEFT(TRIM(A109),1)="7",LEFT(TRIM(A109),1)="8",LEFT(TRIM(A109),1)="9"))),"Compte à corriger",IF(NOT(AND(OR(C109="",ISNUMBER(C109)),OR(D109="",ISNUMBER(D109)),COUNT(C109:D109)&gt;0,C109&gt;=0,D109&gt;=0)),"Soldes à corriger",IF(COUNTIFS($A$14:$A$513,A109,$B$14:$B$513,B109,$C$14:$C$513,C109,$D$14:$D$513,D109,$F$14:$F$513,F109,$G$14:$G$513,G109)&gt;1,"Doublon exact",IF(LEFT(TRIM(A109),1)="7",IF(AND(F109&lt;&gt;"Avec droit",F109&lt;&gt;"Sans droit",F109&lt;&gt;"Exclu"),"TVA à qualifier",IF(AND(F109="Exclu",G109=""),"Exclusion à justifier","Prêt")),IF(AND(F109&lt;&gt;"",F109&lt;&gt;"Exclu"),"Qualification incohérente","Prêt")))))))</x:f>
      </x:c>
    </x:row>
    <x:row r="110" ht="35" customHeight="1">
      <x:c r="A110" s="41"/>
      <x:c r="B110" s="50"/>
      <x:c r="C110" s="45"/>
      <x:c r="D110" s="45"/>
      <x:c r="E110" s="46" t="str">
        <x:f>IF(COUNTA(A110:D110)=0,"",IF(AND(OR(C110="",ISNUMBER(C110)),OR(D110="",ISNUMBER(D110)),COUNT(C110:D110)&gt;0,C110&gt;=0,D110&gt;=0),SUM(D110)-SUM(C110),""))</x:f>
      </x:c>
      <x:c r="F110" s="38"/>
      <x:c r="G110" s="50"/>
      <x:c r="H110" s="53" t="str">
        <x:f>IF(COUNTA(A110:D110,F110:G110)=0,"",IF(OR(A110="",B110=""),"Compte / libellé requis",IF(NOT(AND(LEN(TRIM(A110))&gt;=3,OR(LEFT(TRIM(A110),1)="1",LEFT(TRIM(A110),1)="2",LEFT(TRIM(A110),1)="3",LEFT(TRIM(A110),1)="4",LEFT(TRIM(A110),1)="5",LEFT(TRIM(A110),1)="6",LEFT(TRIM(A110),1)="7",LEFT(TRIM(A110),1)="8",LEFT(TRIM(A110),1)="9"))),"Compte à corriger",IF(NOT(AND(OR(C110="",ISNUMBER(C110)),OR(D110="",ISNUMBER(D110)),COUNT(C110:D110)&gt;0,C110&gt;=0,D110&gt;=0)),"Soldes à corriger",IF(COUNTIFS($A$14:$A$513,A110,$B$14:$B$513,B110,$C$14:$C$513,C110,$D$14:$D$513,D110,$F$14:$F$513,F110,$G$14:$G$513,G110)&gt;1,"Doublon exact",IF(LEFT(TRIM(A110),1)="7",IF(AND(F110&lt;&gt;"Avec droit",F110&lt;&gt;"Sans droit",F110&lt;&gt;"Exclu"),"TVA à qualifier",IF(AND(F110="Exclu",G110=""),"Exclusion à justifier","Prêt")),IF(AND(F110&lt;&gt;"",F110&lt;&gt;"Exclu"),"Qualification incohérente","Prêt")))))))</x:f>
      </x:c>
    </x:row>
    <x:row r="111" ht="35" customHeight="1">
      <x:c r="A111" s="41"/>
      <x:c r="B111" s="50"/>
      <x:c r="C111" s="45"/>
      <x:c r="D111" s="45"/>
      <x:c r="E111" s="46" t="str">
        <x:f>IF(COUNTA(A111:D111)=0,"",IF(AND(OR(C111="",ISNUMBER(C111)),OR(D111="",ISNUMBER(D111)),COUNT(C111:D111)&gt;0,C111&gt;=0,D111&gt;=0),SUM(D111)-SUM(C111),""))</x:f>
      </x:c>
      <x:c r="F111" s="38"/>
      <x:c r="G111" s="50"/>
      <x:c r="H111" s="53" t="str">
        <x:f>IF(COUNTA(A111:D111,F111:G111)=0,"",IF(OR(A111="",B111=""),"Compte / libellé requis",IF(NOT(AND(LEN(TRIM(A111))&gt;=3,OR(LEFT(TRIM(A111),1)="1",LEFT(TRIM(A111),1)="2",LEFT(TRIM(A111),1)="3",LEFT(TRIM(A111),1)="4",LEFT(TRIM(A111),1)="5",LEFT(TRIM(A111),1)="6",LEFT(TRIM(A111),1)="7",LEFT(TRIM(A111),1)="8",LEFT(TRIM(A111),1)="9"))),"Compte à corriger",IF(NOT(AND(OR(C111="",ISNUMBER(C111)),OR(D111="",ISNUMBER(D111)),COUNT(C111:D111)&gt;0,C111&gt;=0,D111&gt;=0)),"Soldes à corriger",IF(COUNTIFS($A$14:$A$513,A111,$B$14:$B$513,B111,$C$14:$C$513,C111,$D$14:$D$513,D111,$F$14:$F$513,F111,$G$14:$G$513,G111)&gt;1,"Doublon exact",IF(LEFT(TRIM(A111),1)="7",IF(AND(F111&lt;&gt;"Avec droit",F111&lt;&gt;"Sans droit",F111&lt;&gt;"Exclu"),"TVA à qualifier",IF(AND(F111="Exclu",G111=""),"Exclusion à justifier","Prêt")),IF(AND(F111&lt;&gt;"",F111&lt;&gt;"Exclu"),"Qualification incohérente","Prêt")))))))</x:f>
      </x:c>
    </x:row>
    <x:row r="112" ht="35" customHeight="1">
      <x:c r="A112" s="41"/>
      <x:c r="B112" s="50"/>
      <x:c r="C112" s="45"/>
      <x:c r="D112" s="45"/>
      <x:c r="E112" s="46" t="str">
        <x:f>IF(COUNTA(A112:D112)=0,"",IF(AND(OR(C112="",ISNUMBER(C112)),OR(D112="",ISNUMBER(D112)),COUNT(C112:D112)&gt;0,C112&gt;=0,D112&gt;=0),SUM(D112)-SUM(C112),""))</x:f>
      </x:c>
      <x:c r="F112" s="38"/>
      <x:c r="G112" s="50"/>
      <x:c r="H112" s="53" t="str">
        <x:f>IF(COUNTA(A112:D112,F112:G112)=0,"",IF(OR(A112="",B112=""),"Compte / libellé requis",IF(NOT(AND(LEN(TRIM(A112))&gt;=3,OR(LEFT(TRIM(A112),1)="1",LEFT(TRIM(A112),1)="2",LEFT(TRIM(A112),1)="3",LEFT(TRIM(A112),1)="4",LEFT(TRIM(A112),1)="5",LEFT(TRIM(A112),1)="6",LEFT(TRIM(A112),1)="7",LEFT(TRIM(A112),1)="8",LEFT(TRIM(A112),1)="9"))),"Compte à corriger",IF(NOT(AND(OR(C112="",ISNUMBER(C112)),OR(D112="",ISNUMBER(D112)),COUNT(C112:D112)&gt;0,C112&gt;=0,D112&gt;=0)),"Soldes à corriger",IF(COUNTIFS($A$14:$A$513,A112,$B$14:$B$513,B112,$C$14:$C$513,C112,$D$14:$D$513,D112,$F$14:$F$513,F112,$G$14:$G$513,G112)&gt;1,"Doublon exact",IF(LEFT(TRIM(A112),1)="7",IF(AND(F112&lt;&gt;"Avec droit",F112&lt;&gt;"Sans droit",F112&lt;&gt;"Exclu"),"TVA à qualifier",IF(AND(F112="Exclu",G112=""),"Exclusion à justifier","Prêt")),IF(AND(F112&lt;&gt;"",F112&lt;&gt;"Exclu"),"Qualification incohérente","Prêt")))))))</x:f>
      </x:c>
    </x:row>
    <x:row r="113" ht="35" customHeight="1">
      <x:c r="A113" s="41"/>
      <x:c r="B113" s="50"/>
      <x:c r="C113" s="45"/>
      <x:c r="D113" s="45"/>
      <x:c r="E113" s="46" t="str">
        <x:f>IF(COUNTA(A113:D113)=0,"",IF(AND(OR(C113="",ISNUMBER(C113)),OR(D113="",ISNUMBER(D113)),COUNT(C113:D113)&gt;0,C113&gt;=0,D113&gt;=0),SUM(D113)-SUM(C113),""))</x:f>
      </x:c>
      <x:c r="F113" s="38"/>
      <x:c r="G113" s="50"/>
      <x:c r="H113" s="53" t="str">
        <x:f>IF(COUNTA(A113:D113,F113:G113)=0,"",IF(OR(A113="",B113=""),"Compte / libellé requis",IF(NOT(AND(LEN(TRIM(A113))&gt;=3,OR(LEFT(TRIM(A113),1)="1",LEFT(TRIM(A113),1)="2",LEFT(TRIM(A113),1)="3",LEFT(TRIM(A113),1)="4",LEFT(TRIM(A113),1)="5",LEFT(TRIM(A113),1)="6",LEFT(TRIM(A113),1)="7",LEFT(TRIM(A113),1)="8",LEFT(TRIM(A113),1)="9"))),"Compte à corriger",IF(NOT(AND(OR(C113="",ISNUMBER(C113)),OR(D113="",ISNUMBER(D113)),COUNT(C113:D113)&gt;0,C113&gt;=0,D113&gt;=0)),"Soldes à corriger",IF(COUNTIFS($A$14:$A$513,A113,$B$14:$B$513,B113,$C$14:$C$513,C113,$D$14:$D$513,D113,$F$14:$F$513,F113,$G$14:$G$513,G113)&gt;1,"Doublon exact",IF(LEFT(TRIM(A113),1)="7",IF(AND(F113&lt;&gt;"Avec droit",F113&lt;&gt;"Sans droit",F113&lt;&gt;"Exclu"),"TVA à qualifier",IF(AND(F113="Exclu",G113=""),"Exclusion à justifier","Prêt")),IF(AND(F113&lt;&gt;"",F113&lt;&gt;"Exclu"),"Qualification incohérente","Prêt")))))))</x:f>
      </x:c>
    </x:row>
    <x:row r="114" ht="35" customHeight="1">
      <x:c r="A114" s="41"/>
      <x:c r="B114" s="50"/>
      <x:c r="C114" s="45"/>
      <x:c r="D114" s="45"/>
      <x:c r="E114" s="46" t="str">
        <x:f>IF(COUNTA(A114:D114)=0,"",IF(AND(OR(C114="",ISNUMBER(C114)),OR(D114="",ISNUMBER(D114)),COUNT(C114:D114)&gt;0,C114&gt;=0,D114&gt;=0),SUM(D114)-SUM(C114),""))</x:f>
      </x:c>
      <x:c r="F114" s="38"/>
      <x:c r="G114" s="50"/>
      <x:c r="H114" s="53" t="str">
        <x:f>IF(COUNTA(A114:D114,F114:G114)=0,"",IF(OR(A114="",B114=""),"Compte / libellé requis",IF(NOT(AND(LEN(TRIM(A114))&gt;=3,OR(LEFT(TRIM(A114),1)="1",LEFT(TRIM(A114),1)="2",LEFT(TRIM(A114),1)="3",LEFT(TRIM(A114),1)="4",LEFT(TRIM(A114),1)="5",LEFT(TRIM(A114),1)="6",LEFT(TRIM(A114),1)="7",LEFT(TRIM(A114),1)="8",LEFT(TRIM(A114),1)="9"))),"Compte à corriger",IF(NOT(AND(OR(C114="",ISNUMBER(C114)),OR(D114="",ISNUMBER(D114)),COUNT(C114:D114)&gt;0,C114&gt;=0,D114&gt;=0)),"Soldes à corriger",IF(COUNTIFS($A$14:$A$513,A114,$B$14:$B$513,B114,$C$14:$C$513,C114,$D$14:$D$513,D114,$F$14:$F$513,F114,$G$14:$G$513,G114)&gt;1,"Doublon exact",IF(LEFT(TRIM(A114),1)="7",IF(AND(F114&lt;&gt;"Avec droit",F114&lt;&gt;"Sans droit",F114&lt;&gt;"Exclu"),"TVA à qualifier",IF(AND(F114="Exclu",G114=""),"Exclusion à justifier","Prêt")),IF(AND(F114&lt;&gt;"",F114&lt;&gt;"Exclu"),"Qualification incohérente","Prêt")))))))</x:f>
      </x:c>
    </x:row>
    <x:row r="115" ht="35" customHeight="1">
      <x:c r="A115" s="41"/>
      <x:c r="B115" s="50"/>
      <x:c r="C115" s="45"/>
      <x:c r="D115" s="45"/>
      <x:c r="E115" s="46" t="str">
        <x:f>IF(COUNTA(A115:D115)=0,"",IF(AND(OR(C115="",ISNUMBER(C115)),OR(D115="",ISNUMBER(D115)),COUNT(C115:D115)&gt;0,C115&gt;=0,D115&gt;=0),SUM(D115)-SUM(C115),""))</x:f>
      </x:c>
      <x:c r="F115" s="38"/>
      <x:c r="G115" s="50"/>
      <x:c r="H115" s="53" t="str">
        <x:f>IF(COUNTA(A115:D115,F115:G115)=0,"",IF(OR(A115="",B115=""),"Compte / libellé requis",IF(NOT(AND(LEN(TRIM(A115))&gt;=3,OR(LEFT(TRIM(A115),1)="1",LEFT(TRIM(A115),1)="2",LEFT(TRIM(A115),1)="3",LEFT(TRIM(A115),1)="4",LEFT(TRIM(A115),1)="5",LEFT(TRIM(A115),1)="6",LEFT(TRIM(A115),1)="7",LEFT(TRIM(A115),1)="8",LEFT(TRIM(A115),1)="9"))),"Compte à corriger",IF(NOT(AND(OR(C115="",ISNUMBER(C115)),OR(D115="",ISNUMBER(D115)),COUNT(C115:D115)&gt;0,C115&gt;=0,D115&gt;=0)),"Soldes à corriger",IF(COUNTIFS($A$14:$A$513,A115,$B$14:$B$513,B115,$C$14:$C$513,C115,$D$14:$D$513,D115,$F$14:$F$513,F115,$G$14:$G$513,G115)&gt;1,"Doublon exact",IF(LEFT(TRIM(A115),1)="7",IF(AND(F115&lt;&gt;"Avec droit",F115&lt;&gt;"Sans droit",F115&lt;&gt;"Exclu"),"TVA à qualifier",IF(AND(F115="Exclu",G115=""),"Exclusion à justifier","Prêt")),IF(AND(F115&lt;&gt;"",F115&lt;&gt;"Exclu"),"Qualification incohérente","Prêt")))))))</x:f>
      </x:c>
    </x:row>
    <x:row r="116" ht="35" customHeight="1">
      <x:c r="A116" s="41"/>
      <x:c r="B116" s="50"/>
      <x:c r="C116" s="45"/>
      <x:c r="D116" s="45"/>
      <x:c r="E116" s="46" t="str">
        <x:f>IF(COUNTA(A116:D116)=0,"",IF(AND(OR(C116="",ISNUMBER(C116)),OR(D116="",ISNUMBER(D116)),COUNT(C116:D116)&gt;0,C116&gt;=0,D116&gt;=0),SUM(D116)-SUM(C116),""))</x:f>
      </x:c>
      <x:c r="F116" s="38"/>
      <x:c r="G116" s="50"/>
      <x:c r="H116" s="53" t="str">
        <x:f>IF(COUNTA(A116:D116,F116:G116)=0,"",IF(OR(A116="",B116=""),"Compte / libellé requis",IF(NOT(AND(LEN(TRIM(A116))&gt;=3,OR(LEFT(TRIM(A116),1)="1",LEFT(TRIM(A116),1)="2",LEFT(TRIM(A116),1)="3",LEFT(TRIM(A116),1)="4",LEFT(TRIM(A116),1)="5",LEFT(TRIM(A116),1)="6",LEFT(TRIM(A116),1)="7",LEFT(TRIM(A116),1)="8",LEFT(TRIM(A116),1)="9"))),"Compte à corriger",IF(NOT(AND(OR(C116="",ISNUMBER(C116)),OR(D116="",ISNUMBER(D116)),COUNT(C116:D116)&gt;0,C116&gt;=0,D116&gt;=0)),"Soldes à corriger",IF(COUNTIFS($A$14:$A$513,A116,$B$14:$B$513,B116,$C$14:$C$513,C116,$D$14:$D$513,D116,$F$14:$F$513,F116,$G$14:$G$513,G116)&gt;1,"Doublon exact",IF(LEFT(TRIM(A116),1)="7",IF(AND(F116&lt;&gt;"Avec droit",F116&lt;&gt;"Sans droit",F116&lt;&gt;"Exclu"),"TVA à qualifier",IF(AND(F116="Exclu",G116=""),"Exclusion à justifier","Prêt")),IF(AND(F116&lt;&gt;"",F116&lt;&gt;"Exclu"),"Qualification incohérente","Prêt")))))))</x:f>
      </x:c>
    </x:row>
    <x:row r="117" ht="35" customHeight="1">
      <x:c r="A117" s="41"/>
      <x:c r="B117" s="50"/>
      <x:c r="C117" s="45"/>
      <x:c r="D117" s="45"/>
      <x:c r="E117" s="46" t="str">
        <x:f>IF(COUNTA(A117:D117)=0,"",IF(AND(OR(C117="",ISNUMBER(C117)),OR(D117="",ISNUMBER(D117)),COUNT(C117:D117)&gt;0,C117&gt;=0,D117&gt;=0),SUM(D117)-SUM(C117),""))</x:f>
      </x:c>
      <x:c r="F117" s="38"/>
      <x:c r="G117" s="50"/>
      <x:c r="H117" s="53" t="str">
        <x:f>IF(COUNTA(A117:D117,F117:G117)=0,"",IF(OR(A117="",B117=""),"Compte / libellé requis",IF(NOT(AND(LEN(TRIM(A117))&gt;=3,OR(LEFT(TRIM(A117),1)="1",LEFT(TRIM(A117),1)="2",LEFT(TRIM(A117),1)="3",LEFT(TRIM(A117),1)="4",LEFT(TRIM(A117),1)="5",LEFT(TRIM(A117),1)="6",LEFT(TRIM(A117),1)="7",LEFT(TRIM(A117),1)="8",LEFT(TRIM(A117),1)="9"))),"Compte à corriger",IF(NOT(AND(OR(C117="",ISNUMBER(C117)),OR(D117="",ISNUMBER(D117)),COUNT(C117:D117)&gt;0,C117&gt;=0,D117&gt;=0)),"Soldes à corriger",IF(COUNTIFS($A$14:$A$513,A117,$B$14:$B$513,B117,$C$14:$C$513,C117,$D$14:$D$513,D117,$F$14:$F$513,F117,$G$14:$G$513,G117)&gt;1,"Doublon exact",IF(LEFT(TRIM(A117),1)="7",IF(AND(F117&lt;&gt;"Avec droit",F117&lt;&gt;"Sans droit",F117&lt;&gt;"Exclu"),"TVA à qualifier",IF(AND(F117="Exclu",G117=""),"Exclusion à justifier","Prêt")),IF(AND(F117&lt;&gt;"",F117&lt;&gt;"Exclu"),"Qualification incohérente","Prêt")))))))</x:f>
      </x:c>
    </x:row>
    <x:row r="118" ht="35" customHeight="1">
      <x:c r="A118" s="41"/>
      <x:c r="B118" s="50"/>
      <x:c r="C118" s="45"/>
      <x:c r="D118" s="45"/>
      <x:c r="E118" s="46" t="str">
        <x:f>IF(COUNTA(A118:D118)=0,"",IF(AND(OR(C118="",ISNUMBER(C118)),OR(D118="",ISNUMBER(D118)),COUNT(C118:D118)&gt;0,C118&gt;=0,D118&gt;=0),SUM(D118)-SUM(C118),""))</x:f>
      </x:c>
      <x:c r="F118" s="38"/>
      <x:c r="G118" s="50"/>
      <x:c r="H118" s="53" t="str">
        <x:f>IF(COUNTA(A118:D118,F118:G118)=0,"",IF(OR(A118="",B118=""),"Compte / libellé requis",IF(NOT(AND(LEN(TRIM(A118))&gt;=3,OR(LEFT(TRIM(A118),1)="1",LEFT(TRIM(A118),1)="2",LEFT(TRIM(A118),1)="3",LEFT(TRIM(A118),1)="4",LEFT(TRIM(A118),1)="5",LEFT(TRIM(A118),1)="6",LEFT(TRIM(A118),1)="7",LEFT(TRIM(A118),1)="8",LEFT(TRIM(A118),1)="9"))),"Compte à corriger",IF(NOT(AND(OR(C118="",ISNUMBER(C118)),OR(D118="",ISNUMBER(D118)),COUNT(C118:D118)&gt;0,C118&gt;=0,D118&gt;=0)),"Soldes à corriger",IF(COUNTIFS($A$14:$A$513,A118,$B$14:$B$513,B118,$C$14:$C$513,C118,$D$14:$D$513,D118,$F$14:$F$513,F118,$G$14:$G$513,G118)&gt;1,"Doublon exact",IF(LEFT(TRIM(A118),1)="7",IF(AND(F118&lt;&gt;"Avec droit",F118&lt;&gt;"Sans droit",F118&lt;&gt;"Exclu"),"TVA à qualifier",IF(AND(F118="Exclu",G118=""),"Exclusion à justifier","Prêt")),IF(AND(F118&lt;&gt;"",F118&lt;&gt;"Exclu"),"Qualification incohérente","Prêt")))))))</x:f>
      </x:c>
    </x:row>
    <x:row r="119" ht="35" customHeight="1">
      <x:c r="A119" s="41"/>
      <x:c r="B119" s="50"/>
      <x:c r="C119" s="45"/>
      <x:c r="D119" s="45"/>
      <x:c r="E119" s="46" t="str">
        <x:f>IF(COUNTA(A119:D119)=0,"",IF(AND(OR(C119="",ISNUMBER(C119)),OR(D119="",ISNUMBER(D119)),COUNT(C119:D119)&gt;0,C119&gt;=0,D119&gt;=0),SUM(D119)-SUM(C119),""))</x:f>
      </x:c>
      <x:c r="F119" s="38"/>
      <x:c r="G119" s="50"/>
      <x:c r="H119" s="53" t="str">
        <x:f>IF(COUNTA(A119:D119,F119:G119)=0,"",IF(OR(A119="",B119=""),"Compte / libellé requis",IF(NOT(AND(LEN(TRIM(A119))&gt;=3,OR(LEFT(TRIM(A119),1)="1",LEFT(TRIM(A119),1)="2",LEFT(TRIM(A119),1)="3",LEFT(TRIM(A119),1)="4",LEFT(TRIM(A119),1)="5",LEFT(TRIM(A119),1)="6",LEFT(TRIM(A119),1)="7",LEFT(TRIM(A119),1)="8",LEFT(TRIM(A119),1)="9"))),"Compte à corriger",IF(NOT(AND(OR(C119="",ISNUMBER(C119)),OR(D119="",ISNUMBER(D119)),COUNT(C119:D119)&gt;0,C119&gt;=0,D119&gt;=0)),"Soldes à corriger",IF(COUNTIFS($A$14:$A$513,A119,$B$14:$B$513,B119,$C$14:$C$513,C119,$D$14:$D$513,D119,$F$14:$F$513,F119,$G$14:$G$513,G119)&gt;1,"Doublon exact",IF(LEFT(TRIM(A119),1)="7",IF(AND(F119&lt;&gt;"Avec droit",F119&lt;&gt;"Sans droit",F119&lt;&gt;"Exclu"),"TVA à qualifier",IF(AND(F119="Exclu",G119=""),"Exclusion à justifier","Prêt")),IF(AND(F119&lt;&gt;"",F119&lt;&gt;"Exclu"),"Qualification incohérente","Prêt")))))))</x:f>
      </x:c>
    </x:row>
    <x:row r="120" ht="35" customHeight="1">
      <x:c r="A120" s="41"/>
      <x:c r="B120" s="50"/>
      <x:c r="C120" s="45"/>
      <x:c r="D120" s="45"/>
      <x:c r="E120" s="46" t="str">
        <x:f>IF(COUNTA(A120:D120)=0,"",IF(AND(OR(C120="",ISNUMBER(C120)),OR(D120="",ISNUMBER(D120)),COUNT(C120:D120)&gt;0,C120&gt;=0,D120&gt;=0),SUM(D120)-SUM(C120),""))</x:f>
      </x:c>
      <x:c r="F120" s="38"/>
      <x:c r="G120" s="50"/>
      <x:c r="H120" s="53" t="str">
        <x:f>IF(COUNTA(A120:D120,F120:G120)=0,"",IF(OR(A120="",B120=""),"Compte / libellé requis",IF(NOT(AND(LEN(TRIM(A120))&gt;=3,OR(LEFT(TRIM(A120),1)="1",LEFT(TRIM(A120),1)="2",LEFT(TRIM(A120),1)="3",LEFT(TRIM(A120),1)="4",LEFT(TRIM(A120),1)="5",LEFT(TRIM(A120),1)="6",LEFT(TRIM(A120),1)="7",LEFT(TRIM(A120),1)="8",LEFT(TRIM(A120),1)="9"))),"Compte à corriger",IF(NOT(AND(OR(C120="",ISNUMBER(C120)),OR(D120="",ISNUMBER(D120)),COUNT(C120:D120)&gt;0,C120&gt;=0,D120&gt;=0)),"Soldes à corriger",IF(COUNTIFS($A$14:$A$513,A120,$B$14:$B$513,B120,$C$14:$C$513,C120,$D$14:$D$513,D120,$F$14:$F$513,F120,$G$14:$G$513,G120)&gt;1,"Doublon exact",IF(LEFT(TRIM(A120),1)="7",IF(AND(F120&lt;&gt;"Avec droit",F120&lt;&gt;"Sans droit",F120&lt;&gt;"Exclu"),"TVA à qualifier",IF(AND(F120="Exclu",G120=""),"Exclusion à justifier","Prêt")),IF(AND(F120&lt;&gt;"",F120&lt;&gt;"Exclu"),"Qualification incohérente","Prêt")))))))</x:f>
      </x:c>
    </x:row>
    <x:row r="121" ht="35" customHeight="1">
      <x:c r="A121" s="41"/>
      <x:c r="B121" s="50"/>
      <x:c r="C121" s="45"/>
      <x:c r="D121" s="45"/>
      <x:c r="E121" s="46" t="str">
        <x:f>IF(COUNTA(A121:D121)=0,"",IF(AND(OR(C121="",ISNUMBER(C121)),OR(D121="",ISNUMBER(D121)),COUNT(C121:D121)&gt;0,C121&gt;=0,D121&gt;=0),SUM(D121)-SUM(C121),""))</x:f>
      </x:c>
      <x:c r="F121" s="38"/>
      <x:c r="G121" s="50"/>
      <x:c r="H121" s="53" t="str">
        <x:f>IF(COUNTA(A121:D121,F121:G121)=0,"",IF(OR(A121="",B121=""),"Compte / libellé requis",IF(NOT(AND(LEN(TRIM(A121))&gt;=3,OR(LEFT(TRIM(A121),1)="1",LEFT(TRIM(A121),1)="2",LEFT(TRIM(A121),1)="3",LEFT(TRIM(A121),1)="4",LEFT(TRIM(A121),1)="5",LEFT(TRIM(A121),1)="6",LEFT(TRIM(A121),1)="7",LEFT(TRIM(A121),1)="8",LEFT(TRIM(A121),1)="9"))),"Compte à corriger",IF(NOT(AND(OR(C121="",ISNUMBER(C121)),OR(D121="",ISNUMBER(D121)),COUNT(C121:D121)&gt;0,C121&gt;=0,D121&gt;=0)),"Soldes à corriger",IF(COUNTIFS($A$14:$A$513,A121,$B$14:$B$513,B121,$C$14:$C$513,C121,$D$14:$D$513,D121,$F$14:$F$513,F121,$G$14:$G$513,G121)&gt;1,"Doublon exact",IF(LEFT(TRIM(A121),1)="7",IF(AND(F121&lt;&gt;"Avec droit",F121&lt;&gt;"Sans droit",F121&lt;&gt;"Exclu"),"TVA à qualifier",IF(AND(F121="Exclu",G121=""),"Exclusion à justifier","Prêt")),IF(AND(F121&lt;&gt;"",F121&lt;&gt;"Exclu"),"Qualification incohérente","Prêt")))))))</x:f>
      </x:c>
    </x:row>
    <x:row r="122" ht="35" customHeight="1">
      <x:c r="A122" s="41"/>
      <x:c r="B122" s="50"/>
      <x:c r="C122" s="45"/>
      <x:c r="D122" s="45"/>
      <x:c r="E122" s="46" t="str">
        <x:f>IF(COUNTA(A122:D122)=0,"",IF(AND(OR(C122="",ISNUMBER(C122)),OR(D122="",ISNUMBER(D122)),COUNT(C122:D122)&gt;0,C122&gt;=0,D122&gt;=0),SUM(D122)-SUM(C122),""))</x:f>
      </x:c>
      <x:c r="F122" s="38"/>
      <x:c r="G122" s="50"/>
      <x:c r="H122" s="53" t="str">
        <x:f>IF(COUNTA(A122:D122,F122:G122)=0,"",IF(OR(A122="",B122=""),"Compte / libellé requis",IF(NOT(AND(LEN(TRIM(A122))&gt;=3,OR(LEFT(TRIM(A122),1)="1",LEFT(TRIM(A122),1)="2",LEFT(TRIM(A122),1)="3",LEFT(TRIM(A122),1)="4",LEFT(TRIM(A122),1)="5",LEFT(TRIM(A122),1)="6",LEFT(TRIM(A122),1)="7",LEFT(TRIM(A122),1)="8",LEFT(TRIM(A122),1)="9"))),"Compte à corriger",IF(NOT(AND(OR(C122="",ISNUMBER(C122)),OR(D122="",ISNUMBER(D122)),COUNT(C122:D122)&gt;0,C122&gt;=0,D122&gt;=0)),"Soldes à corriger",IF(COUNTIFS($A$14:$A$513,A122,$B$14:$B$513,B122,$C$14:$C$513,C122,$D$14:$D$513,D122,$F$14:$F$513,F122,$G$14:$G$513,G122)&gt;1,"Doublon exact",IF(LEFT(TRIM(A122),1)="7",IF(AND(F122&lt;&gt;"Avec droit",F122&lt;&gt;"Sans droit",F122&lt;&gt;"Exclu"),"TVA à qualifier",IF(AND(F122="Exclu",G122=""),"Exclusion à justifier","Prêt")),IF(AND(F122&lt;&gt;"",F122&lt;&gt;"Exclu"),"Qualification incohérente","Prêt")))))))</x:f>
      </x:c>
    </x:row>
    <x:row r="123" ht="35" customHeight="1">
      <x:c r="A123" s="41"/>
      <x:c r="B123" s="50"/>
      <x:c r="C123" s="45"/>
      <x:c r="D123" s="45"/>
      <x:c r="E123" s="46" t="str">
        <x:f>IF(COUNTA(A123:D123)=0,"",IF(AND(OR(C123="",ISNUMBER(C123)),OR(D123="",ISNUMBER(D123)),COUNT(C123:D123)&gt;0,C123&gt;=0,D123&gt;=0),SUM(D123)-SUM(C123),""))</x:f>
      </x:c>
      <x:c r="F123" s="38"/>
      <x:c r="G123" s="50"/>
      <x:c r="H123" s="53" t="str">
        <x:f>IF(COUNTA(A123:D123,F123:G123)=0,"",IF(OR(A123="",B123=""),"Compte / libellé requis",IF(NOT(AND(LEN(TRIM(A123))&gt;=3,OR(LEFT(TRIM(A123),1)="1",LEFT(TRIM(A123),1)="2",LEFT(TRIM(A123),1)="3",LEFT(TRIM(A123),1)="4",LEFT(TRIM(A123),1)="5",LEFT(TRIM(A123),1)="6",LEFT(TRIM(A123),1)="7",LEFT(TRIM(A123),1)="8",LEFT(TRIM(A123),1)="9"))),"Compte à corriger",IF(NOT(AND(OR(C123="",ISNUMBER(C123)),OR(D123="",ISNUMBER(D123)),COUNT(C123:D123)&gt;0,C123&gt;=0,D123&gt;=0)),"Soldes à corriger",IF(COUNTIFS($A$14:$A$513,A123,$B$14:$B$513,B123,$C$14:$C$513,C123,$D$14:$D$513,D123,$F$14:$F$513,F123,$G$14:$G$513,G123)&gt;1,"Doublon exact",IF(LEFT(TRIM(A123),1)="7",IF(AND(F123&lt;&gt;"Avec droit",F123&lt;&gt;"Sans droit",F123&lt;&gt;"Exclu"),"TVA à qualifier",IF(AND(F123="Exclu",G123=""),"Exclusion à justifier","Prêt")),IF(AND(F123&lt;&gt;"",F123&lt;&gt;"Exclu"),"Qualification incohérente","Prêt")))))))</x:f>
      </x:c>
    </x:row>
    <x:row r="124" ht="35" customHeight="1">
      <x:c r="A124" s="41"/>
      <x:c r="B124" s="50"/>
      <x:c r="C124" s="45"/>
      <x:c r="D124" s="45"/>
      <x:c r="E124" s="46" t="str">
        <x:f>IF(COUNTA(A124:D124)=0,"",IF(AND(OR(C124="",ISNUMBER(C124)),OR(D124="",ISNUMBER(D124)),COUNT(C124:D124)&gt;0,C124&gt;=0,D124&gt;=0),SUM(D124)-SUM(C124),""))</x:f>
      </x:c>
      <x:c r="F124" s="38"/>
      <x:c r="G124" s="50"/>
      <x:c r="H124" s="53" t="str">
        <x:f>IF(COUNTA(A124:D124,F124:G124)=0,"",IF(OR(A124="",B124=""),"Compte / libellé requis",IF(NOT(AND(LEN(TRIM(A124))&gt;=3,OR(LEFT(TRIM(A124),1)="1",LEFT(TRIM(A124),1)="2",LEFT(TRIM(A124),1)="3",LEFT(TRIM(A124),1)="4",LEFT(TRIM(A124),1)="5",LEFT(TRIM(A124),1)="6",LEFT(TRIM(A124),1)="7",LEFT(TRIM(A124),1)="8",LEFT(TRIM(A124),1)="9"))),"Compte à corriger",IF(NOT(AND(OR(C124="",ISNUMBER(C124)),OR(D124="",ISNUMBER(D124)),COUNT(C124:D124)&gt;0,C124&gt;=0,D124&gt;=0)),"Soldes à corriger",IF(COUNTIFS($A$14:$A$513,A124,$B$14:$B$513,B124,$C$14:$C$513,C124,$D$14:$D$513,D124,$F$14:$F$513,F124,$G$14:$G$513,G124)&gt;1,"Doublon exact",IF(LEFT(TRIM(A124),1)="7",IF(AND(F124&lt;&gt;"Avec droit",F124&lt;&gt;"Sans droit",F124&lt;&gt;"Exclu"),"TVA à qualifier",IF(AND(F124="Exclu",G124=""),"Exclusion à justifier","Prêt")),IF(AND(F124&lt;&gt;"",F124&lt;&gt;"Exclu"),"Qualification incohérente","Prêt")))))))</x:f>
      </x:c>
    </x:row>
    <x:row r="125" ht="35" customHeight="1">
      <x:c r="A125" s="41"/>
      <x:c r="B125" s="50"/>
      <x:c r="C125" s="45"/>
      <x:c r="D125" s="45"/>
      <x:c r="E125" s="46" t="str">
        <x:f>IF(COUNTA(A125:D125)=0,"",IF(AND(OR(C125="",ISNUMBER(C125)),OR(D125="",ISNUMBER(D125)),COUNT(C125:D125)&gt;0,C125&gt;=0,D125&gt;=0),SUM(D125)-SUM(C125),""))</x:f>
      </x:c>
      <x:c r="F125" s="38"/>
      <x:c r="G125" s="50"/>
      <x:c r="H125" s="53" t="str">
        <x:f>IF(COUNTA(A125:D125,F125:G125)=0,"",IF(OR(A125="",B125=""),"Compte / libellé requis",IF(NOT(AND(LEN(TRIM(A125))&gt;=3,OR(LEFT(TRIM(A125),1)="1",LEFT(TRIM(A125),1)="2",LEFT(TRIM(A125),1)="3",LEFT(TRIM(A125),1)="4",LEFT(TRIM(A125),1)="5",LEFT(TRIM(A125),1)="6",LEFT(TRIM(A125),1)="7",LEFT(TRIM(A125),1)="8",LEFT(TRIM(A125),1)="9"))),"Compte à corriger",IF(NOT(AND(OR(C125="",ISNUMBER(C125)),OR(D125="",ISNUMBER(D125)),COUNT(C125:D125)&gt;0,C125&gt;=0,D125&gt;=0)),"Soldes à corriger",IF(COUNTIFS($A$14:$A$513,A125,$B$14:$B$513,B125,$C$14:$C$513,C125,$D$14:$D$513,D125,$F$14:$F$513,F125,$G$14:$G$513,G125)&gt;1,"Doublon exact",IF(LEFT(TRIM(A125),1)="7",IF(AND(F125&lt;&gt;"Avec droit",F125&lt;&gt;"Sans droit",F125&lt;&gt;"Exclu"),"TVA à qualifier",IF(AND(F125="Exclu",G125=""),"Exclusion à justifier","Prêt")),IF(AND(F125&lt;&gt;"",F125&lt;&gt;"Exclu"),"Qualification incohérente","Prêt")))))))</x:f>
      </x:c>
    </x:row>
    <x:row r="126" ht="35" customHeight="1">
      <x:c r="A126" s="41"/>
      <x:c r="B126" s="50"/>
      <x:c r="C126" s="45"/>
      <x:c r="D126" s="45"/>
      <x:c r="E126" s="46" t="str">
        <x:f>IF(COUNTA(A126:D126)=0,"",IF(AND(OR(C126="",ISNUMBER(C126)),OR(D126="",ISNUMBER(D126)),COUNT(C126:D126)&gt;0,C126&gt;=0,D126&gt;=0),SUM(D126)-SUM(C126),""))</x:f>
      </x:c>
      <x:c r="F126" s="38"/>
      <x:c r="G126" s="50"/>
      <x:c r="H126" s="53" t="str">
        <x:f>IF(COUNTA(A126:D126,F126:G126)=0,"",IF(OR(A126="",B126=""),"Compte / libellé requis",IF(NOT(AND(LEN(TRIM(A126))&gt;=3,OR(LEFT(TRIM(A126),1)="1",LEFT(TRIM(A126),1)="2",LEFT(TRIM(A126),1)="3",LEFT(TRIM(A126),1)="4",LEFT(TRIM(A126),1)="5",LEFT(TRIM(A126),1)="6",LEFT(TRIM(A126),1)="7",LEFT(TRIM(A126),1)="8",LEFT(TRIM(A126),1)="9"))),"Compte à corriger",IF(NOT(AND(OR(C126="",ISNUMBER(C126)),OR(D126="",ISNUMBER(D126)),COUNT(C126:D126)&gt;0,C126&gt;=0,D126&gt;=0)),"Soldes à corriger",IF(COUNTIFS($A$14:$A$513,A126,$B$14:$B$513,B126,$C$14:$C$513,C126,$D$14:$D$513,D126,$F$14:$F$513,F126,$G$14:$G$513,G126)&gt;1,"Doublon exact",IF(LEFT(TRIM(A126),1)="7",IF(AND(F126&lt;&gt;"Avec droit",F126&lt;&gt;"Sans droit",F126&lt;&gt;"Exclu"),"TVA à qualifier",IF(AND(F126="Exclu",G126=""),"Exclusion à justifier","Prêt")),IF(AND(F126&lt;&gt;"",F126&lt;&gt;"Exclu"),"Qualification incohérente","Prêt")))))))</x:f>
      </x:c>
    </x:row>
    <x:row r="127" ht="35" customHeight="1">
      <x:c r="A127" s="41"/>
      <x:c r="B127" s="50"/>
      <x:c r="C127" s="45"/>
      <x:c r="D127" s="45"/>
      <x:c r="E127" s="46" t="str">
        <x:f>IF(COUNTA(A127:D127)=0,"",IF(AND(OR(C127="",ISNUMBER(C127)),OR(D127="",ISNUMBER(D127)),COUNT(C127:D127)&gt;0,C127&gt;=0,D127&gt;=0),SUM(D127)-SUM(C127),""))</x:f>
      </x:c>
      <x:c r="F127" s="38"/>
      <x:c r="G127" s="50"/>
      <x:c r="H127" s="53" t="str">
        <x:f>IF(COUNTA(A127:D127,F127:G127)=0,"",IF(OR(A127="",B127=""),"Compte / libellé requis",IF(NOT(AND(LEN(TRIM(A127))&gt;=3,OR(LEFT(TRIM(A127),1)="1",LEFT(TRIM(A127),1)="2",LEFT(TRIM(A127),1)="3",LEFT(TRIM(A127),1)="4",LEFT(TRIM(A127),1)="5",LEFT(TRIM(A127),1)="6",LEFT(TRIM(A127),1)="7",LEFT(TRIM(A127),1)="8",LEFT(TRIM(A127),1)="9"))),"Compte à corriger",IF(NOT(AND(OR(C127="",ISNUMBER(C127)),OR(D127="",ISNUMBER(D127)),COUNT(C127:D127)&gt;0,C127&gt;=0,D127&gt;=0)),"Soldes à corriger",IF(COUNTIFS($A$14:$A$513,A127,$B$14:$B$513,B127,$C$14:$C$513,C127,$D$14:$D$513,D127,$F$14:$F$513,F127,$G$14:$G$513,G127)&gt;1,"Doublon exact",IF(LEFT(TRIM(A127),1)="7",IF(AND(F127&lt;&gt;"Avec droit",F127&lt;&gt;"Sans droit",F127&lt;&gt;"Exclu"),"TVA à qualifier",IF(AND(F127="Exclu",G127=""),"Exclusion à justifier","Prêt")),IF(AND(F127&lt;&gt;"",F127&lt;&gt;"Exclu"),"Qualification incohérente","Prêt")))))))</x:f>
      </x:c>
    </x:row>
    <x:row r="128" ht="35" customHeight="1">
      <x:c r="A128" s="41"/>
      <x:c r="B128" s="50"/>
      <x:c r="C128" s="45"/>
      <x:c r="D128" s="45"/>
      <x:c r="E128" s="46" t="str">
        <x:f>IF(COUNTA(A128:D128)=0,"",IF(AND(OR(C128="",ISNUMBER(C128)),OR(D128="",ISNUMBER(D128)),COUNT(C128:D128)&gt;0,C128&gt;=0,D128&gt;=0),SUM(D128)-SUM(C128),""))</x:f>
      </x:c>
      <x:c r="F128" s="38"/>
      <x:c r="G128" s="50"/>
      <x:c r="H128" s="53" t="str">
        <x:f>IF(COUNTA(A128:D128,F128:G128)=0,"",IF(OR(A128="",B128=""),"Compte / libellé requis",IF(NOT(AND(LEN(TRIM(A128))&gt;=3,OR(LEFT(TRIM(A128),1)="1",LEFT(TRIM(A128),1)="2",LEFT(TRIM(A128),1)="3",LEFT(TRIM(A128),1)="4",LEFT(TRIM(A128),1)="5",LEFT(TRIM(A128),1)="6",LEFT(TRIM(A128),1)="7",LEFT(TRIM(A128),1)="8",LEFT(TRIM(A128),1)="9"))),"Compte à corriger",IF(NOT(AND(OR(C128="",ISNUMBER(C128)),OR(D128="",ISNUMBER(D128)),COUNT(C128:D128)&gt;0,C128&gt;=0,D128&gt;=0)),"Soldes à corriger",IF(COUNTIFS($A$14:$A$513,A128,$B$14:$B$513,B128,$C$14:$C$513,C128,$D$14:$D$513,D128,$F$14:$F$513,F128,$G$14:$G$513,G128)&gt;1,"Doublon exact",IF(LEFT(TRIM(A128),1)="7",IF(AND(F128&lt;&gt;"Avec droit",F128&lt;&gt;"Sans droit",F128&lt;&gt;"Exclu"),"TVA à qualifier",IF(AND(F128="Exclu",G128=""),"Exclusion à justifier","Prêt")),IF(AND(F128&lt;&gt;"",F128&lt;&gt;"Exclu"),"Qualification incohérente","Prêt")))))))</x:f>
      </x:c>
    </x:row>
    <x:row r="129" ht="35" customHeight="1">
      <x:c r="A129" s="41"/>
      <x:c r="B129" s="50"/>
      <x:c r="C129" s="45"/>
      <x:c r="D129" s="45"/>
      <x:c r="E129" s="46" t="str">
        <x:f>IF(COUNTA(A129:D129)=0,"",IF(AND(OR(C129="",ISNUMBER(C129)),OR(D129="",ISNUMBER(D129)),COUNT(C129:D129)&gt;0,C129&gt;=0,D129&gt;=0),SUM(D129)-SUM(C129),""))</x:f>
      </x:c>
      <x:c r="F129" s="38"/>
      <x:c r="G129" s="50"/>
      <x:c r="H129" s="53" t="str">
        <x:f>IF(COUNTA(A129:D129,F129:G129)=0,"",IF(OR(A129="",B129=""),"Compte / libellé requis",IF(NOT(AND(LEN(TRIM(A129))&gt;=3,OR(LEFT(TRIM(A129),1)="1",LEFT(TRIM(A129),1)="2",LEFT(TRIM(A129),1)="3",LEFT(TRIM(A129),1)="4",LEFT(TRIM(A129),1)="5",LEFT(TRIM(A129),1)="6",LEFT(TRIM(A129),1)="7",LEFT(TRIM(A129),1)="8",LEFT(TRIM(A129),1)="9"))),"Compte à corriger",IF(NOT(AND(OR(C129="",ISNUMBER(C129)),OR(D129="",ISNUMBER(D129)),COUNT(C129:D129)&gt;0,C129&gt;=0,D129&gt;=0)),"Soldes à corriger",IF(COUNTIFS($A$14:$A$513,A129,$B$14:$B$513,B129,$C$14:$C$513,C129,$D$14:$D$513,D129,$F$14:$F$513,F129,$G$14:$G$513,G129)&gt;1,"Doublon exact",IF(LEFT(TRIM(A129),1)="7",IF(AND(F129&lt;&gt;"Avec droit",F129&lt;&gt;"Sans droit",F129&lt;&gt;"Exclu"),"TVA à qualifier",IF(AND(F129="Exclu",G129=""),"Exclusion à justifier","Prêt")),IF(AND(F129&lt;&gt;"",F129&lt;&gt;"Exclu"),"Qualification incohérente","Prêt")))))))</x:f>
      </x:c>
    </x:row>
    <x:row r="130" ht="35" customHeight="1">
      <x:c r="A130" s="41"/>
      <x:c r="B130" s="50"/>
      <x:c r="C130" s="45"/>
      <x:c r="D130" s="45"/>
      <x:c r="E130" s="46" t="str">
        <x:f>IF(COUNTA(A130:D130)=0,"",IF(AND(OR(C130="",ISNUMBER(C130)),OR(D130="",ISNUMBER(D130)),COUNT(C130:D130)&gt;0,C130&gt;=0,D130&gt;=0),SUM(D130)-SUM(C130),""))</x:f>
      </x:c>
      <x:c r="F130" s="38"/>
      <x:c r="G130" s="50"/>
      <x:c r="H130" s="53" t="str">
        <x:f>IF(COUNTA(A130:D130,F130:G130)=0,"",IF(OR(A130="",B130=""),"Compte / libellé requis",IF(NOT(AND(LEN(TRIM(A130))&gt;=3,OR(LEFT(TRIM(A130),1)="1",LEFT(TRIM(A130),1)="2",LEFT(TRIM(A130),1)="3",LEFT(TRIM(A130),1)="4",LEFT(TRIM(A130),1)="5",LEFT(TRIM(A130),1)="6",LEFT(TRIM(A130),1)="7",LEFT(TRIM(A130),1)="8",LEFT(TRIM(A130),1)="9"))),"Compte à corriger",IF(NOT(AND(OR(C130="",ISNUMBER(C130)),OR(D130="",ISNUMBER(D130)),COUNT(C130:D130)&gt;0,C130&gt;=0,D130&gt;=0)),"Soldes à corriger",IF(COUNTIFS($A$14:$A$513,A130,$B$14:$B$513,B130,$C$14:$C$513,C130,$D$14:$D$513,D130,$F$14:$F$513,F130,$G$14:$G$513,G130)&gt;1,"Doublon exact",IF(LEFT(TRIM(A130),1)="7",IF(AND(F130&lt;&gt;"Avec droit",F130&lt;&gt;"Sans droit",F130&lt;&gt;"Exclu"),"TVA à qualifier",IF(AND(F130="Exclu",G130=""),"Exclusion à justifier","Prêt")),IF(AND(F130&lt;&gt;"",F130&lt;&gt;"Exclu"),"Qualification incohérente","Prêt")))))))</x:f>
      </x:c>
    </x:row>
    <x:row r="131" ht="35" customHeight="1">
      <x:c r="A131" s="41"/>
      <x:c r="B131" s="50"/>
      <x:c r="C131" s="45"/>
      <x:c r="D131" s="45"/>
      <x:c r="E131" s="46" t="str">
        <x:f>IF(COUNTA(A131:D131)=0,"",IF(AND(OR(C131="",ISNUMBER(C131)),OR(D131="",ISNUMBER(D131)),COUNT(C131:D131)&gt;0,C131&gt;=0,D131&gt;=0),SUM(D131)-SUM(C131),""))</x:f>
      </x:c>
      <x:c r="F131" s="38"/>
      <x:c r="G131" s="50"/>
      <x:c r="H131" s="53" t="str">
        <x:f>IF(COUNTA(A131:D131,F131:G131)=0,"",IF(OR(A131="",B131=""),"Compte / libellé requis",IF(NOT(AND(LEN(TRIM(A131))&gt;=3,OR(LEFT(TRIM(A131),1)="1",LEFT(TRIM(A131),1)="2",LEFT(TRIM(A131),1)="3",LEFT(TRIM(A131),1)="4",LEFT(TRIM(A131),1)="5",LEFT(TRIM(A131),1)="6",LEFT(TRIM(A131),1)="7",LEFT(TRIM(A131),1)="8",LEFT(TRIM(A131),1)="9"))),"Compte à corriger",IF(NOT(AND(OR(C131="",ISNUMBER(C131)),OR(D131="",ISNUMBER(D131)),COUNT(C131:D131)&gt;0,C131&gt;=0,D131&gt;=0)),"Soldes à corriger",IF(COUNTIFS($A$14:$A$513,A131,$B$14:$B$513,B131,$C$14:$C$513,C131,$D$14:$D$513,D131,$F$14:$F$513,F131,$G$14:$G$513,G131)&gt;1,"Doublon exact",IF(LEFT(TRIM(A131),1)="7",IF(AND(F131&lt;&gt;"Avec droit",F131&lt;&gt;"Sans droit",F131&lt;&gt;"Exclu"),"TVA à qualifier",IF(AND(F131="Exclu",G131=""),"Exclusion à justifier","Prêt")),IF(AND(F131&lt;&gt;"",F131&lt;&gt;"Exclu"),"Qualification incohérente","Prêt")))))))</x:f>
      </x:c>
    </x:row>
    <x:row r="132" ht="35" customHeight="1">
      <x:c r="A132" s="41"/>
      <x:c r="B132" s="50"/>
      <x:c r="C132" s="45"/>
      <x:c r="D132" s="45"/>
      <x:c r="E132" s="46" t="str">
        <x:f>IF(COUNTA(A132:D132)=0,"",IF(AND(OR(C132="",ISNUMBER(C132)),OR(D132="",ISNUMBER(D132)),COUNT(C132:D132)&gt;0,C132&gt;=0,D132&gt;=0),SUM(D132)-SUM(C132),""))</x:f>
      </x:c>
      <x:c r="F132" s="38"/>
      <x:c r="G132" s="50"/>
      <x:c r="H132" s="53" t="str">
        <x:f>IF(COUNTA(A132:D132,F132:G132)=0,"",IF(OR(A132="",B132=""),"Compte / libellé requis",IF(NOT(AND(LEN(TRIM(A132))&gt;=3,OR(LEFT(TRIM(A132),1)="1",LEFT(TRIM(A132),1)="2",LEFT(TRIM(A132),1)="3",LEFT(TRIM(A132),1)="4",LEFT(TRIM(A132),1)="5",LEFT(TRIM(A132),1)="6",LEFT(TRIM(A132),1)="7",LEFT(TRIM(A132),1)="8",LEFT(TRIM(A132),1)="9"))),"Compte à corriger",IF(NOT(AND(OR(C132="",ISNUMBER(C132)),OR(D132="",ISNUMBER(D132)),COUNT(C132:D132)&gt;0,C132&gt;=0,D132&gt;=0)),"Soldes à corriger",IF(COUNTIFS($A$14:$A$513,A132,$B$14:$B$513,B132,$C$14:$C$513,C132,$D$14:$D$513,D132,$F$14:$F$513,F132,$G$14:$G$513,G132)&gt;1,"Doublon exact",IF(LEFT(TRIM(A132),1)="7",IF(AND(F132&lt;&gt;"Avec droit",F132&lt;&gt;"Sans droit",F132&lt;&gt;"Exclu"),"TVA à qualifier",IF(AND(F132="Exclu",G132=""),"Exclusion à justifier","Prêt")),IF(AND(F132&lt;&gt;"",F132&lt;&gt;"Exclu"),"Qualification incohérente","Prêt")))))))</x:f>
      </x:c>
    </x:row>
    <x:row r="133" ht="35" customHeight="1">
      <x:c r="A133" s="41"/>
      <x:c r="B133" s="50"/>
      <x:c r="C133" s="45"/>
      <x:c r="D133" s="45"/>
      <x:c r="E133" s="46" t="str">
        <x:f>IF(COUNTA(A133:D133)=0,"",IF(AND(OR(C133="",ISNUMBER(C133)),OR(D133="",ISNUMBER(D133)),COUNT(C133:D133)&gt;0,C133&gt;=0,D133&gt;=0),SUM(D133)-SUM(C133),""))</x:f>
      </x:c>
      <x:c r="F133" s="38"/>
      <x:c r="G133" s="50"/>
      <x:c r="H133" s="53" t="str">
        <x:f>IF(COUNTA(A133:D133,F133:G133)=0,"",IF(OR(A133="",B133=""),"Compte / libellé requis",IF(NOT(AND(LEN(TRIM(A133))&gt;=3,OR(LEFT(TRIM(A133),1)="1",LEFT(TRIM(A133),1)="2",LEFT(TRIM(A133),1)="3",LEFT(TRIM(A133),1)="4",LEFT(TRIM(A133),1)="5",LEFT(TRIM(A133),1)="6",LEFT(TRIM(A133),1)="7",LEFT(TRIM(A133),1)="8",LEFT(TRIM(A133),1)="9"))),"Compte à corriger",IF(NOT(AND(OR(C133="",ISNUMBER(C133)),OR(D133="",ISNUMBER(D133)),COUNT(C133:D133)&gt;0,C133&gt;=0,D133&gt;=0)),"Soldes à corriger",IF(COUNTIFS($A$14:$A$513,A133,$B$14:$B$513,B133,$C$14:$C$513,C133,$D$14:$D$513,D133,$F$14:$F$513,F133,$G$14:$G$513,G133)&gt;1,"Doublon exact",IF(LEFT(TRIM(A133),1)="7",IF(AND(F133&lt;&gt;"Avec droit",F133&lt;&gt;"Sans droit",F133&lt;&gt;"Exclu"),"TVA à qualifier",IF(AND(F133="Exclu",G133=""),"Exclusion à justifier","Prêt")),IF(AND(F133&lt;&gt;"",F133&lt;&gt;"Exclu"),"Qualification incohérente","Prêt")))))))</x:f>
      </x:c>
    </x:row>
    <x:row r="134" ht="35" customHeight="1">
      <x:c r="A134" s="41"/>
      <x:c r="B134" s="50"/>
      <x:c r="C134" s="45"/>
      <x:c r="D134" s="45"/>
      <x:c r="E134" s="46" t="str">
        <x:f>IF(COUNTA(A134:D134)=0,"",IF(AND(OR(C134="",ISNUMBER(C134)),OR(D134="",ISNUMBER(D134)),COUNT(C134:D134)&gt;0,C134&gt;=0,D134&gt;=0),SUM(D134)-SUM(C134),""))</x:f>
      </x:c>
      <x:c r="F134" s="38"/>
      <x:c r="G134" s="50"/>
      <x:c r="H134" s="53" t="str">
        <x:f>IF(COUNTA(A134:D134,F134:G134)=0,"",IF(OR(A134="",B134=""),"Compte / libellé requis",IF(NOT(AND(LEN(TRIM(A134))&gt;=3,OR(LEFT(TRIM(A134),1)="1",LEFT(TRIM(A134),1)="2",LEFT(TRIM(A134),1)="3",LEFT(TRIM(A134),1)="4",LEFT(TRIM(A134),1)="5",LEFT(TRIM(A134),1)="6",LEFT(TRIM(A134),1)="7",LEFT(TRIM(A134),1)="8",LEFT(TRIM(A134),1)="9"))),"Compte à corriger",IF(NOT(AND(OR(C134="",ISNUMBER(C134)),OR(D134="",ISNUMBER(D134)),COUNT(C134:D134)&gt;0,C134&gt;=0,D134&gt;=0)),"Soldes à corriger",IF(COUNTIFS($A$14:$A$513,A134,$B$14:$B$513,B134,$C$14:$C$513,C134,$D$14:$D$513,D134,$F$14:$F$513,F134,$G$14:$G$513,G134)&gt;1,"Doublon exact",IF(LEFT(TRIM(A134),1)="7",IF(AND(F134&lt;&gt;"Avec droit",F134&lt;&gt;"Sans droit",F134&lt;&gt;"Exclu"),"TVA à qualifier",IF(AND(F134="Exclu",G134=""),"Exclusion à justifier","Prêt")),IF(AND(F134&lt;&gt;"",F134&lt;&gt;"Exclu"),"Qualification incohérente","Prêt")))))))</x:f>
      </x:c>
    </x:row>
    <x:row r="135" ht="35" customHeight="1">
      <x:c r="A135" s="41"/>
      <x:c r="B135" s="50"/>
      <x:c r="C135" s="45"/>
      <x:c r="D135" s="45"/>
      <x:c r="E135" s="46" t="str">
        <x:f>IF(COUNTA(A135:D135)=0,"",IF(AND(OR(C135="",ISNUMBER(C135)),OR(D135="",ISNUMBER(D135)),COUNT(C135:D135)&gt;0,C135&gt;=0,D135&gt;=0),SUM(D135)-SUM(C135),""))</x:f>
      </x:c>
      <x:c r="F135" s="38"/>
      <x:c r="G135" s="50"/>
      <x:c r="H135" s="53" t="str">
        <x:f>IF(COUNTA(A135:D135,F135:G135)=0,"",IF(OR(A135="",B135=""),"Compte / libellé requis",IF(NOT(AND(LEN(TRIM(A135))&gt;=3,OR(LEFT(TRIM(A135),1)="1",LEFT(TRIM(A135),1)="2",LEFT(TRIM(A135),1)="3",LEFT(TRIM(A135),1)="4",LEFT(TRIM(A135),1)="5",LEFT(TRIM(A135),1)="6",LEFT(TRIM(A135),1)="7",LEFT(TRIM(A135),1)="8",LEFT(TRIM(A135),1)="9"))),"Compte à corriger",IF(NOT(AND(OR(C135="",ISNUMBER(C135)),OR(D135="",ISNUMBER(D135)),COUNT(C135:D135)&gt;0,C135&gt;=0,D135&gt;=0)),"Soldes à corriger",IF(COUNTIFS($A$14:$A$513,A135,$B$14:$B$513,B135,$C$14:$C$513,C135,$D$14:$D$513,D135,$F$14:$F$513,F135,$G$14:$G$513,G135)&gt;1,"Doublon exact",IF(LEFT(TRIM(A135),1)="7",IF(AND(F135&lt;&gt;"Avec droit",F135&lt;&gt;"Sans droit",F135&lt;&gt;"Exclu"),"TVA à qualifier",IF(AND(F135="Exclu",G135=""),"Exclusion à justifier","Prêt")),IF(AND(F135&lt;&gt;"",F135&lt;&gt;"Exclu"),"Qualification incohérente","Prêt")))))))</x:f>
      </x:c>
    </x:row>
    <x:row r="136" ht="35" customHeight="1">
      <x:c r="A136" s="41"/>
      <x:c r="B136" s="50"/>
      <x:c r="C136" s="45"/>
      <x:c r="D136" s="45"/>
      <x:c r="E136" s="46" t="str">
        <x:f>IF(COUNTA(A136:D136)=0,"",IF(AND(OR(C136="",ISNUMBER(C136)),OR(D136="",ISNUMBER(D136)),COUNT(C136:D136)&gt;0,C136&gt;=0,D136&gt;=0),SUM(D136)-SUM(C136),""))</x:f>
      </x:c>
      <x:c r="F136" s="38"/>
      <x:c r="G136" s="50"/>
      <x:c r="H136" s="53" t="str">
        <x:f>IF(COUNTA(A136:D136,F136:G136)=0,"",IF(OR(A136="",B136=""),"Compte / libellé requis",IF(NOT(AND(LEN(TRIM(A136))&gt;=3,OR(LEFT(TRIM(A136),1)="1",LEFT(TRIM(A136),1)="2",LEFT(TRIM(A136),1)="3",LEFT(TRIM(A136),1)="4",LEFT(TRIM(A136),1)="5",LEFT(TRIM(A136),1)="6",LEFT(TRIM(A136),1)="7",LEFT(TRIM(A136),1)="8",LEFT(TRIM(A136),1)="9"))),"Compte à corriger",IF(NOT(AND(OR(C136="",ISNUMBER(C136)),OR(D136="",ISNUMBER(D136)),COUNT(C136:D136)&gt;0,C136&gt;=0,D136&gt;=0)),"Soldes à corriger",IF(COUNTIFS($A$14:$A$513,A136,$B$14:$B$513,B136,$C$14:$C$513,C136,$D$14:$D$513,D136,$F$14:$F$513,F136,$G$14:$G$513,G136)&gt;1,"Doublon exact",IF(LEFT(TRIM(A136),1)="7",IF(AND(F136&lt;&gt;"Avec droit",F136&lt;&gt;"Sans droit",F136&lt;&gt;"Exclu"),"TVA à qualifier",IF(AND(F136="Exclu",G136=""),"Exclusion à justifier","Prêt")),IF(AND(F136&lt;&gt;"",F136&lt;&gt;"Exclu"),"Qualification incohérente","Prêt")))))))</x:f>
      </x:c>
    </x:row>
    <x:row r="137" ht="35" customHeight="1">
      <x:c r="A137" s="41"/>
      <x:c r="B137" s="50"/>
      <x:c r="C137" s="45"/>
      <x:c r="D137" s="45"/>
      <x:c r="E137" s="46" t="str">
        <x:f>IF(COUNTA(A137:D137)=0,"",IF(AND(OR(C137="",ISNUMBER(C137)),OR(D137="",ISNUMBER(D137)),COUNT(C137:D137)&gt;0,C137&gt;=0,D137&gt;=0),SUM(D137)-SUM(C137),""))</x:f>
      </x:c>
      <x:c r="F137" s="38"/>
      <x:c r="G137" s="50"/>
      <x:c r="H137" s="53" t="str">
        <x:f>IF(COUNTA(A137:D137,F137:G137)=0,"",IF(OR(A137="",B137=""),"Compte / libellé requis",IF(NOT(AND(LEN(TRIM(A137))&gt;=3,OR(LEFT(TRIM(A137),1)="1",LEFT(TRIM(A137),1)="2",LEFT(TRIM(A137),1)="3",LEFT(TRIM(A137),1)="4",LEFT(TRIM(A137),1)="5",LEFT(TRIM(A137),1)="6",LEFT(TRIM(A137),1)="7",LEFT(TRIM(A137),1)="8",LEFT(TRIM(A137),1)="9"))),"Compte à corriger",IF(NOT(AND(OR(C137="",ISNUMBER(C137)),OR(D137="",ISNUMBER(D137)),COUNT(C137:D137)&gt;0,C137&gt;=0,D137&gt;=0)),"Soldes à corriger",IF(COUNTIFS($A$14:$A$513,A137,$B$14:$B$513,B137,$C$14:$C$513,C137,$D$14:$D$513,D137,$F$14:$F$513,F137,$G$14:$G$513,G137)&gt;1,"Doublon exact",IF(LEFT(TRIM(A137),1)="7",IF(AND(F137&lt;&gt;"Avec droit",F137&lt;&gt;"Sans droit",F137&lt;&gt;"Exclu"),"TVA à qualifier",IF(AND(F137="Exclu",G137=""),"Exclusion à justifier","Prêt")),IF(AND(F137&lt;&gt;"",F137&lt;&gt;"Exclu"),"Qualification incohérente","Prêt")))))))</x:f>
      </x:c>
    </x:row>
    <x:row r="138" ht="35" customHeight="1">
      <x:c r="A138" s="41"/>
      <x:c r="B138" s="50"/>
      <x:c r="C138" s="45"/>
      <x:c r="D138" s="45"/>
      <x:c r="E138" s="46" t="str">
        <x:f>IF(COUNTA(A138:D138)=0,"",IF(AND(OR(C138="",ISNUMBER(C138)),OR(D138="",ISNUMBER(D138)),COUNT(C138:D138)&gt;0,C138&gt;=0,D138&gt;=0),SUM(D138)-SUM(C138),""))</x:f>
      </x:c>
      <x:c r="F138" s="38"/>
      <x:c r="G138" s="50"/>
      <x:c r="H138" s="53" t="str">
        <x:f>IF(COUNTA(A138:D138,F138:G138)=0,"",IF(OR(A138="",B138=""),"Compte / libellé requis",IF(NOT(AND(LEN(TRIM(A138))&gt;=3,OR(LEFT(TRIM(A138),1)="1",LEFT(TRIM(A138),1)="2",LEFT(TRIM(A138),1)="3",LEFT(TRIM(A138),1)="4",LEFT(TRIM(A138),1)="5",LEFT(TRIM(A138),1)="6",LEFT(TRIM(A138),1)="7",LEFT(TRIM(A138),1)="8",LEFT(TRIM(A138),1)="9"))),"Compte à corriger",IF(NOT(AND(OR(C138="",ISNUMBER(C138)),OR(D138="",ISNUMBER(D138)),COUNT(C138:D138)&gt;0,C138&gt;=0,D138&gt;=0)),"Soldes à corriger",IF(COUNTIFS($A$14:$A$513,A138,$B$14:$B$513,B138,$C$14:$C$513,C138,$D$14:$D$513,D138,$F$14:$F$513,F138,$G$14:$G$513,G138)&gt;1,"Doublon exact",IF(LEFT(TRIM(A138),1)="7",IF(AND(F138&lt;&gt;"Avec droit",F138&lt;&gt;"Sans droit",F138&lt;&gt;"Exclu"),"TVA à qualifier",IF(AND(F138="Exclu",G138=""),"Exclusion à justifier","Prêt")),IF(AND(F138&lt;&gt;"",F138&lt;&gt;"Exclu"),"Qualification incohérente","Prêt")))))))</x:f>
      </x:c>
    </x:row>
    <x:row r="139" ht="35" customHeight="1">
      <x:c r="A139" s="41"/>
      <x:c r="B139" s="50"/>
      <x:c r="C139" s="45"/>
      <x:c r="D139" s="45"/>
      <x:c r="E139" s="46" t="str">
        <x:f>IF(COUNTA(A139:D139)=0,"",IF(AND(OR(C139="",ISNUMBER(C139)),OR(D139="",ISNUMBER(D139)),COUNT(C139:D139)&gt;0,C139&gt;=0,D139&gt;=0),SUM(D139)-SUM(C139),""))</x:f>
      </x:c>
      <x:c r="F139" s="38"/>
      <x:c r="G139" s="50"/>
      <x:c r="H139" s="53" t="str">
        <x:f>IF(COUNTA(A139:D139,F139:G139)=0,"",IF(OR(A139="",B139=""),"Compte / libellé requis",IF(NOT(AND(LEN(TRIM(A139))&gt;=3,OR(LEFT(TRIM(A139),1)="1",LEFT(TRIM(A139),1)="2",LEFT(TRIM(A139),1)="3",LEFT(TRIM(A139),1)="4",LEFT(TRIM(A139),1)="5",LEFT(TRIM(A139),1)="6",LEFT(TRIM(A139),1)="7",LEFT(TRIM(A139),1)="8",LEFT(TRIM(A139),1)="9"))),"Compte à corriger",IF(NOT(AND(OR(C139="",ISNUMBER(C139)),OR(D139="",ISNUMBER(D139)),COUNT(C139:D139)&gt;0,C139&gt;=0,D139&gt;=0)),"Soldes à corriger",IF(COUNTIFS($A$14:$A$513,A139,$B$14:$B$513,B139,$C$14:$C$513,C139,$D$14:$D$513,D139,$F$14:$F$513,F139,$G$14:$G$513,G139)&gt;1,"Doublon exact",IF(LEFT(TRIM(A139),1)="7",IF(AND(F139&lt;&gt;"Avec droit",F139&lt;&gt;"Sans droit",F139&lt;&gt;"Exclu"),"TVA à qualifier",IF(AND(F139="Exclu",G139=""),"Exclusion à justifier","Prêt")),IF(AND(F139&lt;&gt;"",F139&lt;&gt;"Exclu"),"Qualification incohérente","Prêt")))))))</x:f>
      </x:c>
    </x:row>
    <x:row r="140" ht="35" customHeight="1">
      <x:c r="A140" s="41"/>
      <x:c r="B140" s="50"/>
      <x:c r="C140" s="45"/>
      <x:c r="D140" s="45"/>
      <x:c r="E140" s="46" t="str">
        <x:f>IF(COUNTA(A140:D140)=0,"",IF(AND(OR(C140="",ISNUMBER(C140)),OR(D140="",ISNUMBER(D140)),COUNT(C140:D140)&gt;0,C140&gt;=0,D140&gt;=0),SUM(D140)-SUM(C140),""))</x:f>
      </x:c>
      <x:c r="F140" s="38"/>
      <x:c r="G140" s="50"/>
      <x:c r="H140" s="53" t="str">
        <x:f>IF(COUNTA(A140:D140,F140:G140)=0,"",IF(OR(A140="",B140=""),"Compte / libellé requis",IF(NOT(AND(LEN(TRIM(A140))&gt;=3,OR(LEFT(TRIM(A140),1)="1",LEFT(TRIM(A140),1)="2",LEFT(TRIM(A140),1)="3",LEFT(TRIM(A140),1)="4",LEFT(TRIM(A140),1)="5",LEFT(TRIM(A140),1)="6",LEFT(TRIM(A140),1)="7",LEFT(TRIM(A140),1)="8",LEFT(TRIM(A140),1)="9"))),"Compte à corriger",IF(NOT(AND(OR(C140="",ISNUMBER(C140)),OR(D140="",ISNUMBER(D140)),COUNT(C140:D140)&gt;0,C140&gt;=0,D140&gt;=0)),"Soldes à corriger",IF(COUNTIFS($A$14:$A$513,A140,$B$14:$B$513,B140,$C$14:$C$513,C140,$D$14:$D$513,D140,$F$14:$F$513,F140,$G$14:$G$513,G140)&gt;1,"Doublon exact",IF(LEFT(TRIM(A140),1)="7",IF(AND(F140&lt;&gt;"Avec droit",F140&lt;&gt;"Sans droit",F140&lt;&gt;"Exclu"),"TVA à qualifier",IF(AND(F140="Exclu",G140=""),"Exclusion à justifier","Prêt")),IF(AND(F140&lt;&gt;"",F140&lt;&gt;"Exclu"),"Qualification incohérente","Prêt")))))))</x:f>
      </x:c>
    </x:row>
    <x:row r="141" ht="35" customHeight="1">
      <x:c r="A141" s="41"/>
      <x:c r="B141" s="50"/>
      <x:c r="C141" s="45"/>
      <x:c r="D141" s="45"/>
      <x:c r="E141" s="46" t="str">
        <x:f>IF(COUNTA(A141:D141)=0,"",IF(AND(OR(C141="",ISNUMBER(C141)),OR(D141="",ISNUMBER(D141)),COUNT(C141:D141)&gt;0,C141&gt;=0,D141&gt;=0),SUM(D141)-SUM(C141),""))</x:f>
      </x:c>
      <x:c r="F141" s="38"/>
      <x:c r="G141" s="50"/>
      <x:c r="H141" s="53" t="str">
        <x:f>IF(COUNTA(A141:D141,F141:G141)=0,"",IF(OR(A141="",B141=""),"Compte / libellé requis",IF(NOT(AND(LEN(TRIM(A141))&gt;=3,OR(LEFT(TRIM(A141),1)="1",LEFT(TRIM(A141),1)="2",LEFT(TRIM(A141),1)="3",LEFT(TRIM(A141),1)="4",LEFT(TRIM(A141),1)="5",LEFT(TRIM(A141),1)="6",LEFT(TRIM(A141),1)="7",LEFT(TRIM(A141),1)="8",LEFT(TRIM(A141),1)="9"))),"Compte à corriger",IF(NOT(AND(OR(C141="",ISNUMBER(C141)),OR(D141="",ISNUMBER(D141)),COUNT(C141:D141)&gt;0,C141&gt;=0,D141&gt;=0)),"Soldes à corriger",IF(COUNTIFS($A$14:$A$513,A141,$B$14:$B$513,B141,$C$14:$C$513,C141,$D$14:$D$513,D141,$F$14:$F$513,F141,$G$14:$G$513,G141)&gt;1,"Doublon exact",IF(LEFT(TRIM(A141),1)="7",IF(AND(F141&lt;&gt;"Avec droit",F141&lt;&gt;"Sans droit",F141&lt;&gt;"Exclu"),"TVA à qualifier",IF(AND(F141="Exclu",G141=""),"Exclusion à justifier","Prêt")),IF(AND(F141&lt;&gt;"",F141&lt;&gt;"Exclu"),"Qualification incohérente","Prêt")))))))</x:f>
      </x:c>
    </x:row>
    <x:row r="142" ht="35" customHeight="1">
      <x:c r="A142" s="41"/>
      <x:c r="B142" s="50"/>
      <x:c r="C142" s="45"/>
      <x:c r="D142" s="45"/>
      <x:c r="E142" s="46" t="str">
        <x:f>IF(COUNTA(A142:D142)=0,"",IF(AND(OR(C142="",ISNUMBER(C142)),OR(D142="",ISNUMBER(D142)),COUNT(C142:D142)&gt;0,C142&gt;=0,D142&gt;=0),SUM(D142)-SUM(C142),""))</x:f>
      </x:c>
      <x:c r="F142" s="38"/>
      <x:c r="G142" s="50"/>
      <x:c r="H142" s="53" t="str">
        <x:f>IF(COUNTA(A142:D142,F142:G142)=0,"",IF(OR(A142="",B142=""),"Compte / libellé requis",IF(NOT(AND(LEN(TRIM(A142))&gt;=3,OR(LEFT(TRIM(A142),1)="1",LEFT(TRIM(A142),1)="2",LEFT(TRIM(A142),1)="3",LEFT(TRIM(A142),1)="4",LEFT(TRIM(A142),1)="5",LEFT(TRIM(A142),1)="6",LEFT(TRIM(A142),1)="7",LEFT(TRIM(A142),1)="8",LEFT(TRIM(A142),1)="9"))),"Compte à corriger",IF(NOT(AND(OR(C142="",ISNUMBER(C142)),OR(D142="",ISNUMBER(D142)),COUNT(C142:D142)&gt;0,C142&gt;=0,D142&gt;=0)),"Soldes à corriger",IF(COUNTIFS($A$14:$A$513,A142,$B$14:$B$513,B142,$C$14:$C$513,C142,$D$14:$D$513,D142,$F$14:$F$513,F142,$G$14:$G$513,G142)&gt;1,"Doublon exact",IF(LEFT(TRIM(A142),1)="7",IF(AND(F142&lt;&gt;"Avec droit",F142&lt;&gt;"Sans droit",F142&lt;&gt;"Exclu"),"TVA à qualifier",IF(AND(F142="Exclu",G142=""),"Exclusion à justifier","Prêt")),IF(AND(F142&lt;&gt;"",F142&lt;&gt;"Exclu"),"Qualification incohérente","Prêt")))))))</x:f>
      </x:c>
    </x:row>
    <x:row r="143" ht="35" customHeight="1">
      <x:c r="A143" s="41"/>
      <x:c r="B143" s="50"/>
      <x:c r="C143" s="45"/>
      <x:c r="D143" s="45"/>
      <x:c r="E143" s="46" t="str">
        <x:f>IF(COUNTA(A143:D143)=0,"",IF(AND(OR(C143="",ISNUMBER(C143)),OR(D143="",ISNUMBER(D143)),COUNT(C143:D143)&gt;0,C143&gt;=0,D143&gt;=0),SUM(D143)-SUM(C143),""))</x:f>
      </x:c>
      <x:c r="F143" s="38"/>
      <x:c r="G143" s="50"/>
      <x:c r="H143" s="53" t="str">
        <x:f>IF(COUNTA(A143:D143,F143:G143)=0,"",IF(OR(A143="",B143=""),"Compte / libellé requis",IF(NOT(AND(LEN(TRIM(A143))&gt;=3,OR(LEFT(TRIM(A143),1)="1",LEFT(TRIM(A143),1)="2",LEFT(TRIM(A143),1)="3",LEFT(TRIM(A143),1)="4",LEFT(TRIM(A143),1)="5",LEFT(TRIM(A143),1)="6",LEFT(TRIM(A143),1)="7",LEFT(TRIM(A143),1)="8",LEFT(TRIM(A143),1)="9"))),"Compte à corriger",IF(NOT(AND(OR(C143="",ISNUMBER(C143)),OR(D143="",ISNUMBER(D143)),COUNT(C143:D143)&gt;0,C143&gt;=0,D143&gt;=0)),"Soldes à corriger",IF(COUNTIFS($A$14:$A$513,A143,$B$14:$B$513,B143,$C$14:$C$513,C143,$D$14:$D$513,D143,$F$14:$F$513,F143,$G$14:$G$513,G143)&gt;1,"Doublon exact",IF(LEFT(TRIM(A143),1)="7",IF(AND(F143&lt;&gt;"Avec droit",F143&lt;&gt;"Sans droit",F143&lt;&gt;"Exclu"),"TVA à qualifier",IF(AND(F143="Exclu",G143=""),"Exclusion à justifier","Prêt")),IF(AND(F143&lt;&gt;"",F143&lt;&gt;"Exclu"),"Qualification incohérente","Prêt")))))))</x:f>
      </x:c>
    </x:row>
    <x:row r="144" ht="35" customHeight="1">
      <x:c r="A144" s="41"/>
      <x:c r="B144" s="50"/>
      <x:c r="C144" s="45"/>
      <x:c r="D144" s="45"/>
      <x:c r="E144" s="46" t="str">
        <x:f>IF(COUNTA(A144:D144)=0,"",IF(AND(OR(C144="",ISNUMBER(C144)),OR(D144="",ISNUMBER(D144)),COUNT(C144:D144)&gt;0,C144&gt;=0,D144&gt;=0),SUM(D144)-SUM(C144),""))</x:f>
      </x:c>
      <x:c r="F144" s="38"/>
      <x:c r="G144" s="50"/>
      <x:c r="H144" s="53" t="str">
        <x:f>IF(COUNTA(A144:D144,F144:G144)=0,"",IF(OR(A144="",B144=""),"Compte / libellé requis",IF(NOT(AND(LEN(TRIM(A144))&gt;=3,OR(LEFT(TRIM(A144),1)="1",LEFT(TRIM(A144),1)="2",LEFT(TRIM(A144),1)="3",LEFT(TRIM(A144),1)="4",LEFT(TRIM(A144),1)="5",LEFT(TRIM(A144),1)="6",LEFT(TRIM(A144),1)="7",LEFT(TRIM(A144),1)="8",LEFT(TRIM(A144),1)="9"))),"Compte à corriger",IF(NOT(AND(OR(C144="",ISNUMBER(C144)),OR(D144="",ISNUMBER(D144)),COUNT(C144:D144)&gt;0,C144&gt;=0,D144&gt;=0)),"Soldes à corriger",IF(COUNTIFS($A$14:$A$513,A144,$B$14:$B$513,B144,$C$14:$C$513,C144,$D$14:$D$513,D144,$F$14:$F$513,F144,$G$14:$G$513,G144)&gt;1,"Doublon exact",IF(LEFT(TRIM(A144),1)="7",IF(AND(F144&lt;&gt;"Avec droit",F144&lt;&gt;"Sans droit",F144&lt;&gt;"Exclu"),"TVA à qualifier",IF(AND(F144="Exclu",G144=""),"Exclusion à justifier","Prêt")),IF(AND(F144&lt;&gt;"",F144&lt;&gt;"Exclu"),"Qualification incohérente","Prêt")))))))</x:f>
      </x:c>
    </x:row>
    <x:row r="145" ht="35" customHeight="1">
      <x:c r="A145" s="41"/>
      <x:c r="B145" s="50"/>
      <x:c r="C145" s="45"/>
      <x:c r="D145" s="45"/>
      <x:c r="E145" s="46" t="str">
        <x:f>IF(COUNTA(A145:D145)=0,"",IF(AND(OR(C145="",ISNUMBER(C145)),OR(D145="",ISNUMBER(D145)),COUNT(C145:D145)&gt;0,C145&gt;=0,D145&gt;=0),SUM(D145)-SUM(C145),""))</x:f>
      </x:c>
      <x:c r="F145" s="38"/>
      <x:c r="G145" s="50"/>
      <x:c r="H145" s="53" t="str">
        <x:f>IF(COUNTA(A145:D145,F145:G145)=0,"",IF(OR(A145="",B145=""),"Compte / libellé requis",IF(NOT(AND(LEN(TRIM(A145))&gt;=3,OR(LEFT(TRIM(A145),1)="1",LEFT(TRIM(A145),1)="2",LEFT(TRIM(A145),1)="3",LEFT(TRIM(A145),1)="4",LEFT(TRIM(A145),1)="5",LEFT(TRIM(A145),1)="6",LEFT(TRIM(A145),1)="7",LEFT(TRIM(A145),1)="8",LEFT(TRIM(A145),1)="9"))),"Compte à corriger",IF(NOT(AND(OR(C145="",ISNUMBER(C145)),OR(D145="",ISNUMBER(D145)),COUNT(C145:D145)&gt;0,C145&gt;=0,D145&gt;=0)),"Soldes à corriger",IF(COUNTIFS($A$14:$A$513,A145,$B$14:$B$513,B145,$C$14:$C$513,C145,$D$14:$D$513,D145,$F$14:$F$513,F145,$G$14:$G$513,G145)&gt;1,"Doublon exact",IF(LEFT(TRIM(A145),1)="7",IF(AND(F145&lt;&gt;"Avec droit",F145&lt;&gt;"Sans droit",F145&lt;&gt;"Exclu"),"TVA à qualifier",IF(AND(F145="Exclu",G145=""),"Exclusion à justifier","Prêt")),IF(AND(F145&lt;&gt;"",F145&lt;&gt;"Exclu"),"Qualification incohérente","Prêt")))))))</x:f>
      </x:c>
    </x:row>
    <x:row r="146" ht="35" customHeight="1">
      <x:c r="A146" s="41"/>
      <x:c r="B146" s="50"/>
      <x:c r="C146" s="45"/>
      <x:c r="D146" s="45"/>
      <x:c r="E146" s="46" t="str">
        <x:f>IF(COUNTA(A146:D146)=0,"",IF(AND(OR(C146="",ISNUMBER(C146)),OR(D146="",ISNUMBER(D146)),COUNT(C146:D146)&gt;0,C146&gt;=0,D146&gt;=0),SUM(D146)-SUM(C146),""))</x:f>
      </x:c>
      <x:c r="F146" s="38"/>
      <x:c r="G146" s="50"/>
      <x:c r="H146" s="53" t="str">
        <x:f>IF(COUNTA(A146:D146,F146:G146)=0,"",IF(OR(A146="",B146=""),"Compte / libellé requis",IF(NOT(AND(LEN(TRIM(A146))&gt;=3,OR(LEFT(TRIM(A146),1)="1",LEFT(TRIM(A146),1)="2",LEFT(TRIM(A146),1)="3",LEFT(TRIM(A146),1)="4",LEFT(TRIM(A146),1)="5",LEFT(TRIM(A146),1)="6",LEFT(TRIM(A146),1)="7",LEFT(TRIM(A146),1)="8",LEFT(TRIM(A146),1)="9"))),"Compte à corriger",IF(NOT(AND(OR(C146="",ISNUMBER(C146)),OR(D146="",ISNUMBER(D146)),COUNT(C146:D146)&gt;0,C146&gt;=0,D146&gt;=0)),"Soldes à corriger",IF(COUNTIFS($A$14:$A$513,A146,$B$14:$B$513,B146,$C$14:$C$513,C146,$D$14:$D$513,D146,$F$14:$F$513,F146,$G$14:$G$513,G146)&gt;1,"Doublon exact",IF(LEFT(TRIM(A146),1)="7",IF(AND(F146&lt;&gt;"Avec droit",F146&lt;&gt;"Sans droit",F146&lt;&gt;"Exclu"),"TVA à qualifier",IF(AND(F146="Exclu",G146=""),"Exclusion à justifier","Prêt")),IF(AND(F146&lt;&gt;"",F146&lt;&gt;"Exclu"),"Qualification incohérente","Prêt")))))))</x:f>
      </x:c>
    </x:row>
    <x:row r="147" ht="35" customHeight="1">
      <x:c r="A147" s="41"/>
      <x:c r="B147" s="50"/>
      <x:c r="C147" s="45"/>
      <x:c r="D147" s="45"/>
      <x:c r="E147" s="46" t="str">
        <x:f>IF(COUNTA(A147:D147)=0,"",IF(AND(OR(C147="",ISNUMBER(C147)),OR(D147="",ISNUMBER(D147)),COUNT(C147:D147)&gt;0,C147&gt;=0,D147&gt;=0),SUM(D147)-SUM(C147),""))</x:f>
      </x:c>
      <x:c r="F147" s="38"/>
      <x:c r="G147" s="50"/>
      <x:c r="H147" s="53" t="str">
        <x:f>IF(COUNTA(A147:D147,F147:G147)=0,"",IF(OR(A147="",B147=""),"Compte / libellé requis",IF(NOT(AND(LEN(TRIM(A147))&gt;=3,OR(LEFT(TRIM(A147),1)="1",LEFT(TRIM(A147),1)="2",LEFT(TRIM(A147),1)="3",LEFT(TRIM(A147),1)="4",LEFT(TRIM(A147),1)="5",LEFT(TRIM(A147),1)="6",LEFT(TRIM(A147),1)="7",LEFT(TRIM(A147),1)="8",LEFT(TRIM(A147),1)="9"))),"Compte à corriger",IF(NOT(AND(OR(C147="",ISNUMBER(C147)),OR(D147="",ISNUMBER(D147)),COUNT(C147:D147)&gt;0,C147&gt;=0,D147&gt;=0)),"Soldes à corriger",IF(COUNTIFS($A$14:$A$513,A147,$B$14:$B$513,B147,$C$14:$C$513,C147,$D$14:$D$513,D147,$F$14:$F$513,F147,$G$14:$G$513,G147)&gt;1,"Doublon exact",IF(LEFT(TRIM(A147),1)="7",IF(AND(F147&lt;&gt;"Avec droit",F147&lt;&gt;"Sans droit",F147&lt;&gt;"Exclu"),"TVA à qualifier",IF(AND(F147="Exclu",G147=""),"Exclusion à justifier","Prêt")),IF(AND(F147&lt;&gt;"",F147&lt;&gt;"Exclu"),"Qualification incohérente","Prêt")))))))</x:f>
      </x:c>
    </x:row>
    <x:row r="148" ht="35" customHeight="1">
      <x:c r="A148" s="41"/>
      <x:c r="B148" s="50"/>
      <x:c r="C148" s="45"/>
      <x:c r="D148" s="45"/>
      <x:c r="E148" s="46" t="str">
        <x:f>IF(COUNTA(A148:D148)=0,"",IF(AND(OR(C148="",ISNUMBER(C148)),OR(D148="",ISNUMBER(D148)),COUNT(C148:D148)&gt;0,C148&gt;=0,D148&gt;=0),SUM(D148)-SUM(C148),""))</x:f>
      </x:c>
      <x:c r="F148" s="38"/>
      <x:c r="G148" s="50"/>
      <x:c r="H148" s="53" t="str">
        <x:f>IF(COUNTA(A148:D148,F148:G148)=0,"",IF(OR(A148="",B148=""),"Compte / libellé requis",IF(NOT(AND(LEN(TRIM(A148))&gt;=3,OR(LEFT(TRIM(A148),1)="1",LEFT(TRIM(A148),1)="2",LEFT(TRIM(A148),1)="3",LEFT(TRIM(A148),1)="4",LEFT(TRIM(A148),1)="5",LEFT(TRIM(A148),1)="6",LEFT(TRIM(A148),1)="7",LEFT(TRIM(A148),1)="8",LEFT(TRIM(A148),1)="9"))),"Compte à corriger",IF(NOT(AND(OR(C148="",ISNUMBER(C148)),OR(D148="",ISNUMBER(D148)),COUNT(C148:D148)&gt;0,C148&gt;=0,D148&gt;=0)),"Soldes à corriger",IF(COUNTIFS($A$14:$A$513,A148,$B$14:$B$513,B148,$C$14:$C$513,C148,$D$14:$D$513,D148,$F$14:$F$513,F148,$G$14:$G$513,G148)&gt;1,"Doublon exact",IF(LEFT(TRIM(A148),1)="7",IF(AND(F148&lt;&gt;"Avec droit",F148&lt;&gt;"Sans droit",F148&lt;&gt;"Exclu"),"TVA à qualifier",IF(AND(F148="Exclu",G148=""),"Exclusion à justifier","Prêt")),IF(AND(F148&lt;&gt;"",F148&lt;&gt;"Exclu"),"Qualification incohérente","Prêt")))))))</x:f>
      </x:c>
    </x:row>
    <x:row r="149" ht="35" customHeight="1">
      <x:c r="A149" s="41"/>
      <x:c r="B149" s="50"/>
      <x:c r="C149" s="45"/>
      <x:c r="D149" s="45"/>
      <x:c r="E149" s="46" t="str">
        <x:f>IF(COUNTA(A149:D149)=0,"",IF(AND(OR(C149="",ISNUMBER(C149)),OR(D149="",ISNUMBER(D149)),COUNT(C149:D149)&gt;0,C149&gt;=0,D149&gt;=0),SUM(D149)-SUM(C149),""))</x:f>
      </x:c>
      <x:c r="F149" s="38"/>
      <x:c r="G149" s="50"/>
      <x:c r="H149" s="53" t="str">
        <x:f>IF(COUNTA(A149:D149,F149:G149)=0,"",IF(OR(A149="",B149=""),"Compte / libellé requis",IF(NOT(AND(LEN(TRIM(A149))&gt;=3,OR(LEFT(TRIM(A149),1)="1",LEFT(TRIM(A149),1)="2",LEFT(TRIM(A149),1)="3",LEFT(TRIM(A149),1)="4",LEFT(TRIM(A149),1)="5",LEFT(TRIM(A149),1)="6",LEFT(TRIM(A149),1)="7",LEFT(TRIM(A149),1)="8",LEFT(TRIM(A149),1)="9"))),"Compte à corriger",IF(NOT(AND(OR(C149="",ISNUMBER(C149)),OR(D149="",ISNUMBER(D149)),COUNT(C149:D149)&gt;0,C149&gt;=0,D149&gt;=0)),"Soldes à corriger",IF(COUNTIFS($A$14:$A$513,A149,$B$14:$B$513,B149,$C$14:$C$513,C149,$D$14:$D$513,D149,$F$14:$F$513,F149,$G$14:$G$513,G149)&gt;1,"Doublon exact",IF(LEFT(TRIM(A149),1)="7",IF(AND(F149&lt;&gt;"Avec droit",F149&lt;&gt;"Sans droit",F149&lt;&gt;"Exclu"),"TVA à qualifier",IF(AND(F149="Exclu",G149=""),"Exclusion à justifier","Prêt")),IF(AND(F149&lt;&gt;"",F149&lt;&gt;"Exclu"),"Qualification incohérente","Prêt")))))))</x:f>
      </x:c>
    </x:row>
    <x:row r="150" ht="35" customHeight="1">
      <x:c r="A150" s="41"/>
      <x:c r="B150" s="50"/>
      <x:c r="C150" s="45"/>
      <x:c r="D150" s="45"/>
      <x:c r="E150" s="46" t="str">
        <x:f>IF(COUNTA(A150:D150)=0,"",IF(AND(OR(C150="",ISNUMBER(C150)),OR(D150="",ISNUMBER(D150)),COUNT(C150:D150)&gt;0,C150&gt;=0,D150&gt;=0),SUM(D150)-SUM(C150),""))</x:f>
      </x:c>
      <x:c r="F150" s="38"/>
      <x:c r="G150" s="50"/>
      <x:c r="H150" s="53" t="str">
        <x:f>IF(COUNTA(A150:D150,F150:G150)=0,"",IF(OR(A150="",B150=""),"Compte / libellé requis",IF(NOT(AND(LEN(TRIM(A150))&gt;=3,OR(LEFT(TRIM(A150),1)="1",LEFT(TRIM(A150),1)="2",LEFT(TRIM(A150),1)="3",LEFT(TRIM(A150),1)="4",LEFT(TRIM(A150),1)="5",LEFT(TRIM(A150),1)="6",LEFT(TRIM(A150),1)="7",LEFT(TRIM(A150),1)="8",LEFT(TRIM(A150),1)="9"))),"Compte à corriger",IF(NOT(AND(OR(C150="",ISNUMBER(C150)),OR(D150="",ISNUMBER(D150)),COUNT(C150:D150)&gt;0,C150&gt;=0,D150&gt;=0)),"Soldes à corriger",IF(COUNTIFS($A$14:$A$513,A150,$B$14:$B$513,B150,$C$14:$C$513,C150,$D$14:$D$513,D150,$F$14:$F$513,F150,$G$14:$G$513,G150)&gt;1,"Doublon exact",IF(LEFT(TRIM(A150),1)="7",IF(AND(F150&lt;&gt;"Avec droit",F150&lt;&gt;"Sans droit",F150&lt;&gt;"Exclu"),"TVA à qualifier",IF(AND(F150="Exclu",G150=""),"Exclusion à justifier","Prêt")),IF(AND(F150&lt;&gt;"",F150&lt;&gt;"Exclu"),"Qualification incohérente","Prêt")))))))</x:f>
      </x:c>
    </x:row>
    <x:row r="151" ht="35" customHeight="1">
      <x:c r="A151" s="41"/>
      <x:c r="B151" s="50"/>
      <x:c r="C151" s="45"/>
      <x:c r="D151" s="45"/>
      <x:c r="E151" s="46" t="str">
        <x:f>IF(COUNTA(A151:D151)=0,"",IF(AND(OR(C151="",ISNUMBER(C151)),OR(D151="",ISNUMBER(D151)),COUNT(C151:D151)&gt;0,C151&gt;=0,D151&gt;=0),SUM(D151)-SUM(C151),""))</x:f>
      </x:c>
      <x:c r="F151" s="38"/>
      <x:c r="G151" s="50"/>
      <x:c r="H151" s="53" t="str">
        <x:f>IF(COUNTA(A151:D151,F151:G151)=0,"",IF(OR(A151="",B151=""),"Compte / libellé requis",IF(NOT(AND(LEN(TRIM(A151))&gt;=3,OR(LEFT(TRIM(A151),1)="1",LEFT(TRIM(A151),1)="2",LEFT(TRIM(A151),1)="3",LEFT(TRIM(A151),1)="4",LEFT(TRIM(A151),1)="5",LEFT(TRIM(A151),1)="6",LEFT(TRIM(A151),1)="7",LEFT(TRIM(A151),1)="8",LEFT(TRIM(A151),1)="9"))),"Compte à corriger",IF(NOT(AND(OR(C151="",ISNUMBER(C151)),OR(D151="",ISNUMBER(D151)),COUNT(C151:D151)&gt;0,C151&gt;=0,D151&gt;=0)),"Soldes à corriger",IF(COUNTIFS($A$14:$A$513,A151,$B$14:$B$513,B151,$C$14:$C$513,C151,$D$14:$D$513,D151,$F$14:$F$513,F151,$G$14:$G$513,G151)&gt;1,"Doublon exact",IF(LEFT(TRIM(A151),1)="7",IF(AND(F151&lt;&gt;"Avec droit",F151&lt;&gt;"Sans droit",F151&lt;&gt;"Exclu"),"TVA à qualifier",IF(AND(F151="Exclu",G151=""),"Exclusion à justifier","Prêt")),IF(AND(F151&lt;&gt;"",F151&lt;&gt;"Exclu"),"Qualification incohérente","Prêt")))))))</x:f>
      </x:c>
    </x:row>
    <x:row r="152" ht="35" customHeight="1">
      <x:c r="A152" s="41"/>
      <x:c r="B152" s="50"/>
      <x:c r="C152" s="45"/>
      <x:c r="D152" s="45"/>
      <x:c r="E152" s="46" t="str">
        <x:f>IF(COUNTA(A152:D152)=0,"",IF(AND(OR(C152="",ISNUMBER(C152)),OR(D152="",ISNUMBER(D152)),COUNT(C152:D152)&gt;0,C152&gt;=0,D152&gt;=0),SUM(D152)-SUM(C152),""))</x:f>
      </x:c>
      <x:c r="F152" s="38"/>
      <x:c r="G152" s="50"/>
      <x:c r="H152" s="53" t="str">
        <x:f>IF(COUNTA(A152:D152,F152:G152)=0,"",IF(OR(A152="",B152=""),"Compte / libellé requis",IF(NOT(AND(LEN(TRIM(A152))&gt;=3,OR(LEFT(TRIM(A152),1)="1",LEFT(TRIM(A152),1)="2",LEFT(TRIM(A152),1)="3",LEFT(TRIM(A152),1)="4",LEFT(TRIM(A152),1)="5",LEFT(TRIM(A152),1)="6",LEFT(TRIM(A152),1)="7",LEFT(TRIM(A152),1)="8",LEFT(TRIM(A152),1)="9"))),"Compte à corriger",IF(NOT(AND(OR(C152="",ISNUMBER(C152)),OR(D152="",ISNUMBER(D152)),COUNT(C152:D152)&gt;0,C152&gt;=0,D152&gt;=0)),"Soldes à corriger",IF(COUNTIFS($A$14:$A$513,A152,$B$14:$B$513,B152,$C$14:$C$513,C152,$D$14:$D$513,D152,$F$14:$F$513,F152,$G$14:$G$513,G152)&gt;1,"Doublon exact",IF(LEFT(TRIM(A152),1)="7",IF(AND(F152&lt;&gt;"Avec droit",F152&lt;&gt;"Sans droit",F152&lt;&gt;"Exclu"),"TVA à qualifier",IF(AND(F152="Exclu",G152=""),"Exclusion à justifier","Prêt")),IF(AND(F152&lt;&gt;"",F152&lt;&gt;"Exclu"),"Qualification incohérente","Prêt")))))))</x:f>
      </x:c>
    </x:row>
    <x:row r="153" ht="35" customHeight="1">
      <x:c r="A153" s="41"/>
      <x:c r="B153" s="50"/>
      <x:c r="C153" s="45"/>
      <x:c r="D153" s="45"/>
      <x:c r="E153" s="46" t="str">
        <x:f>IF(COUNTA(A153:D153)=0,"",IF(AND(OR(C153="",ISNUMBER(C153)),OR(D153="",ISNUMBER(D153)),COUNT(C153:D153)&gt;0,C153&gt;=0,D153&gt;=0),SUM(D153)-SUM(C153),""))</x:f>
      </x:c>
      <x:c r="F153" s="38"/>
      <x:c r="G153" s="50"/>
      <x:c r="H153" s="53" t="str">
        <x:f>IF(COUNTA(A153:D153,F153:G153)=0,"",IF(OR(A153="",B153=""),"Compte / libellé requis",IF(NOT(AND(LEN(TRIM(A153))&gt;=3,OR(LEFT(TRIM(A153),1)="1",LEFT(TRIM(A153),1)="2",LEFT(TRIM(A153),1)="3",LEFT(TRIM(A153),1)="4",LEFT(TRIM(A153),1)="5",LEFT(TRIM(A153),1)="6",LEFT(TRIM(A153),1)="7",LEFT(TRIM(A153),1)="8",LEFT(TRIM(A153),1)="9"))),"Compte à corriger",IF(NOT(AND(OR(C153="",ISNUMBER(C153)),OR(D153="",ISNUMBER(D153)),COUNT(C153:D153)&gt;0,C153&gt;=0,D153&gt;=0)),"Soldes à corriger",IF(COUNTIFS($A$14:$A$513,A153,$B$14:$B$513,B153,$C$14:$C$513,C153,$D$14:$D$513,D153,$F$14:$F$513,F153,$G$14:$G$513,G153)&gt;1,"Doublon exact",IF(LEFT(TRIM(A153),1)="7",IF(AND(F153&lt;&gt;"Avec droit",F153&lt;&gt;"Sans droit",F153&lt;&gt;"Exclu"),"TVA à qualifier",IF(AND(F153="Exclu",G153=""),"Exclusion à justifier","Prêt")),IF(AND(F153&lt;&gt;"",F153&lt;&gt;"Exclu"),"Qualification incohérente","Prêt")))))))</x:f>
      </x:c>
    </x:row>
    <x:row r="154" ht="35" customHeight="1">
      <x:c r="A154" s="41"/>
      <x:c r="B154" s="50"/>
      <x:c r="C154" s="45"/>
      <x:c r="D154" s="45"/>
      <x:c r="E154" s="46" t="str">
        <x:f>IF(COUNTA(A154:D154)=0,"",IF(AND(OR(C154="",ISNUMBER(C154)),OR(D154="",ISNUMBER(D154)),COUNT(C154:D154)&gt;0,C154&gt;=0,D154&gt;=0),SUM(D154)-SUM(C154),""))</x:f>
      </x:c>
      <x:c r="F154" s="38"/>
      <x:c r="G154" s="50"/>
      <x:c r="H154" s="53" t="str">
        <x:f>IF(COUNTA(A154:D154,F154:G154)=0,"",IF(OR(A154="",B154=""),"Compte / libellé requis",IF(NOT(AND(LEN(TRIM(A154))&gt;=3,OR(LEFT(TRIM(A154),1)="1",LEFT(TRIM(A154),1)="2",LEFT(TRIM(A154),1)="3",LEFT(TRIM(A154),1)="4",LEFT(TRIM(A154),1)="5",LEFT(TRIM(A154),1)="6",LEFT(TRIM(A154),1)="7",LEFT(TRIM(A154),1)="8",LEFT(TRIM(A154),1)="9"))),"Compte à corriger",IF(NOT(AND(OR(C154="",ISNUMBER(C154)),OR(D154="",ISNUMBER(D154)),COUNT(C154:D154)&gt;0,C154&gt;=0,D154&gt;=0)),"Soldes à corriger",IF(COUNTIFS($A$14:$A$513,A154,$B$14:$B$513,B154,$C$14:$C$513,C154,$D$14:$D$513,D154,$F$14:$F$513,F154,$G$14:$G$513,G154)&gt;1,"Doublon exact",IF(LEFT(TRIM(A154),1)="7",IF(AND(F154&lt;&gt;"Avec droit",F154&lt;&gt;"Sans droit",F154&lt;&gt;"Exclu"),"TVA à qualifier",IF(AND(F154="Exclu",G154=""),"Exclusion à justifier","Prêt")),IF(AND(F154&lt;&gt;"",F154&lt;&gt;"Exclu"),"Qualification incohérente","Prêt")))))))</x:f>
      </x:c>
    </x:row>
    <x:row r="155" ht="35" customHeight="1">
      <x:c r="A155" s="41"/>
      <x:c r="B155" s="50"/>
      <x:c r="C155" s="45"/>
      <x:c r="D155" s="45"/>
      <x:c r="E155" s="46" t="str">
        <x:f>IF(COUNTA(A155:D155)=0,"",IF(AND(OR(C155="",ISNUMBER(C155)),OR(D155="",ISNUMBER(D155)),COUNT(C155:D155)&gt;0,C155&gt;=0,D155&gt;=0),SUM(D155)-SUM(C155),""))</x:f>
      </x:c>
      <x:c r="F155" s="38"/>
      <x:c r="G155" s="50"/>
      <x:c r="H155" s="53" t="str">
        <x:f>IF(COUNTA(A155:D155,F155:G155)=0,"",IF(OR(A155="",B155=""),"Compte / libellé requis",IF(NOT(AND(LEN(TRIM(A155))&gt;=3,OR(LEFT(TRIM(A155),1)="1",LEFT(TRIM(A155),1)="2",LEFT(TRIM(A155),1)="3",LEFT(TRIM(A155),1)="4",LEFT(TRIM(A155),1)="5",LEFT(TRIM(A155),1)="6",LEFT(TRIM(A155),1)="7",LEFT(TRIM(A155),1)="8",LEFT(TRIM(A155),1)="9"))),"Compte à corriger",IF(NOT(AND(OR(C155="",ISNUMBER(C155)),OR(D155="",ISNUMBER(D155)),COUNT(C155:D155)&gt;0,C155&gt;=0,D155&gt;=0)),"Soldes à corriger",IF(COUNTIFS($A$14:$A$513,A155,$B$14:$B$513,B155,$C$14:$C$513,C155,$D$14:$D$513,D155,$F$14:$F$513,F155,$G$14:$G$513,G155)&gt;1,"Doublon exact",IF(LEFT(TRIM(A155),1)="7",IF(AND(F155&lt;&gt;"Avec droit",F155&lt;&gt;"Sans droit",F155&lt;&gt;"Exclu"),"TVA à qualifier",IF(AND(F155="Exclu",G155=""),"Exclusion à justifier","Prêt")),IF(AND(F155&lt;&gt;"",F155&lt;&gt;"Exclu"),"Qualification incohérente","Prêt")))))))</x:f>
      </x:c>
    </x:row>
    <x:row r="156" ht="35" customHeight="1">
      <x:c r="A156" s="41"/>
      <x:c r="B156" s="50"/>
      <x:c r="C156" s="45"/>
      <x:c r="D156" s="45"/>
      <x:c r="E156" s="46" t="str">
        <x:f>IF(COUNTA(A156:D156)=0,"",IF(AND(OR(C156="",ISNUMBER(C156)),OR(D156="",ISNUMBER(D156)),COUNT(C156:D156)&gt;0,C156&gt;=0,D156&gt;=0),SUM(D156)-SUM(C156),""))</x:f>
      </x:c>
      <x:c r="F156" s="38"/>
      <x:c r="G156" s="50"/>
      <x:c r="H156" s="53" t="str">
        <x:f>IF(COUNTA(A156:D156,F156:G156)=0,"",IF(OR(A156="",B156=""),"Compte / libellé requis",IF(NOT(AND(LEN(TRIM(A156))&gt;=3,OR(LEFT(TRIM(A156),1)="1",LEFT(TRIM(A156),1)="2",LEFT(TRIM(A156),1)="3",LEFT(TRIM(A156),1)="4",LEFT(TRIM(A156),1)="5",LEFT(TRIM(A156),1)="6",LEFT(TRIM(A156),1)="7",LEFT(TRIM(A156),1)="8",LEFT(TRIM(A156),1)="9"))),"Compte à corriger",IF(NOT(AND(OR(C156="",ISNUMBER(C156)),OR(D156="",ISNUMBER(D156)),COUNT(C156:D156)&gt;0,C156&gt;=0,D156&gt;=0)),"Soldes à corriger",IF(COUNTIFS($A$14:$A$513,A156,$B$14:$B$513,B156,$C$14:$C$513,C156,$D$14:$D$513,D156,$F$14:$F$513,F156,$G$14:$G$513,G156)&gt;1,"Doublon exact",IF(LEFT(TRIM(A156),1)="7",IF(AND(F156&lt;&gt;"Avec droit",F156&lt;&gt;"Sans droit",F156&lt;&gt;"Exclu"),"TVA à qualifier",IF(AND(F156="Exclu",G156=""),"Exclusion à justifier","Prêt")),IF(AND(F156&lt;&gt;"",F156&lt;&gt;"Exclu"),"Qualification incohérente","Prêt")))))))</x:f>
      </x:c>
    </x:row>
    <x:row r="157" ht="35" customHeight="1">
      <x:c r="A157" s="41"/>
      <x:c r="B157" s="50"/>
      <x:c r="C157" s="45"/>
      <x:c r="D157" s="45"/>
      <x:c r="E157" s="46" t="str">
        <x:f>IF(COUNTA(A157:D157)=0,"",IF(AND(OR(C157="",ISNUMBER(C157)),OR(D157="",ISNUMBER(D157)),COUNT(C157:D157)&gt;0,C157&gt;=0,D157&gt;=0),SUM(D157)-SUM(C157),""))</x:f>
      </x:c>
      <x:c r="F157" s="38"/>
      <x:c r="G157" s="50"/>
      <x:c r="H157" s="53" t="str">
        <x:f>IF(COUNTA(A157:D157,F157:G157)=0,"",IF(OR(A157="",B157=""),"Compte / libellé requis",IF(NOT(AND(LEN(TRIM(A157))&gt;=3,OR(LEFT(TRIM(A157),1)="1",LEFT(TRIM(A157),1)="2",LEFT(TRIM(A157),1)="3",LEFT(TRIM(A157),1)="4",LEFT(TRIM(A157),1)="5",LEFT(TRIM(A157),1)="6",LEFT(TRIM(A157),1)="7",LEFT(TRIM(A157),1)="8",LEFT(TRIM(A157),1)="9"))),"Compte à corriger",IF(NOT(AND(OR(C157="",ISNUMBER(C157)),OR(D157="",ISNUMBER(D157)),COUNT(C157:D157)&gt;0,C157&gt;=0,D157&gt;=0)),"Soldes à corriger",IF(COUNTIFS($A$14:$A$513,A157,$B$14:$B$513,B157,$C$14:$C$513,C157,$D$14:$D$513,D157,$F$14:$F$513,F157,$G$14:$G$513,G157)&gt;1,"Doublon exact",IF(LEFT(TRIM(A157),1)="7",IF(AND(F157&lt;&gt;"Avec droit",F157&lt;&gt;"Sans droit",F157&lt;&gt;"Exclu"),"TVA à qualifier",IF(AND(F157="Exclu",G157=""),"Exclusion à justifier","Prêt")),IF(AND(F157&lt;&gt;"",F157&lt;&gt;"Exclu"),"Qualification incohérente","Prêt")))))))</x:f>
      </x:c>
    </x:row>
    <x:row r="158" ht="35" customHeight="1">
      <x:c r="A158" s="41"/>
      <x:c r="B158" s="50"/>
      <x:c r="C158" s="45"/>
      <x:c r="D158" s="45"/>
      <x:c r="E158" s="46" t="str">
        <x:f>IF(COUNTA(A158:D158)=0,"",IF(AND(OR(C158="",ISNUMBER(C158)),OR(D158="",ISNUMBER(D158)),COUNT(C158:D158)&gt;0,C158&gt;=0,D158&gt;=0),SUM(D158)-SUM(C158),""))</x:f>
      </x:c>
      <x:c r="F158" s="38"/>
      <x:c r="G158" s="50"/>
      <x:c r="H158" s="53" t="str">
        <x:f>IF(COUNTA(A158:D158,F158:G158)=0,"",IF(OR(A158="",B158=""),"Compte / libellé requis",IF(NOT(AND(LEN(TRIM(A158))&gt;=3,OR(LEFT(TRIM(A158),1)="1",LEFT(TRIM(A158),1)="2",LEFT(TRIM(A158),1)="3",LEFT(TRIM(A158),1)="4",LEFT(TRIM(A158),1)="5",LEFT(TRIM(A158),1)="6",LEFT(TRIM(A158),1)="7",LEFT(TRIM(A158),1)="8",LEFT(TRIM(A158),1)="9"))),"Compte à corriger",IF(NOT(AND(OR(C158="",ISNUMBER(C158)),OR(D158="",ISNUMBER(D158)),COUNT(C158:D158)&gt;0,C158&gt;=0,D158&gt;=0)),"Soldes à corriger",IF(COUNTIFS($A$14:$A$513,A158,$B$14:$B$513,B158,$C$14:$C$513,C158,$D$14:$D$513,D158,$F$14:$F$513,F158,$G$14:$G$513,G158)&gt;1,"Doublon exact",IF(LEFT(TRIM(A158),1)="7",IF(AND(F158&lt;&gt;"Avec droit",F158&lt;&gt;"Sans droit",F158&lt;&gt;"Exclu"),"TVA à qualifier",IF(AND(F158="Exclu",G158=""),"Exclusion à justifier","Prêt")),IF(AND(F158&lt;&gt;"",F158&lt;&gt;"Exclu"),"Qualification incohérente","Prêt")))))))</x:f>
      </x:c>
    </x:row>
    <x:row r="159" ht="35" customHeight="1">
      <x:c r="A159" s="41"/>
      <x:c r="B159" s="50"/>
      <x:c r="C159" s="45"/>
      <x:c r="D159" s="45"/>
      <x:c r="E159" s="46" t="str">
        <x:f>IF(COUNTA(A159:D159)=0,"",IF(AND(OR(C159="",ISNUMBER(C159)),OR(D159="",ISNUMBER(D159)),COUNT(C159:D159)&gt;0,C159&gt;=0,D159&gt;=0),SUM(D159)-SUM(C159),""))</x:f>
      </x:c>
      <x:c r="F159" s="38"/>
      <x:c r="G159" s="50"/>
      <x:c r="H159" s="53" t="str">
        <x:f>IF(COUNTA(A159:D159,F159:G159)=0,"",IF(OR(A159="",B159=""),"Compte / libellé requis",IF(NOT(AND(LEN(TRIM(A159))&gt;=3,OR(LEFT(TRIM(A159),1)="1",LEFT(TRIM(A159),1)="2",LEFT(TRIM(A159),1)="3",LEFT(TRIM(A159),1)="4",LEFT(TRIM(A159),1)="5",LEFT(TRIM(A159),1)="6",LEFT(TRIM(A159),1)="7",LEFT(TRIM(A159),1)="8",LEFT(TRIM(A159),1)="9"))),"Compte à corriger",IF(NOT(AND(OR(C159="",ISNUMBER(C159)),OR(D159="",ISNUMBER(D159)),COUNT(C159:D159)&gt;0,C159&gt;=0,D159&gt;=0)),"Soldes à corriger",IF(COUNTIFS($A$14:$A$513,A159,$B$14:$B$513,B159,$C$14:$C$513,C159,$D$14:$D$513,D159,$F$14:$F$513,F159,$G$14:$G$513,G159)&gt;1,"Doublon exact",IF(LEFT(TRIM(A159),1)="7",IF(AND(F159&lt;&gt;"Avec droit",F159&lt;&gt;"Sans droit",F159&lt;&gt;"Exclu"),"TVA à qualifier",IF(AND(F159="Exclu",G159=""),"Exclusion à justifier","Prêt")),IF(AND(F159&lt;&gt;"",F159&lt;&gt;"Exclu"),"Qualification incohérente","Prêt")))))))</x:f>
      </x:c>
    </x:row>
    <x:row r="160" ht="35" customHeight="1">
      <x:c r="A160" s="41"/>
      <x:c r="B160" s="50"/>
      <x:c r="C160" s="45"/>
      <x:c r="D160" s="45"/>
      <x:c r="E160" s="46" t="str">
        <x:f>IF(COUNTA(A160:D160)=0,"",IF(AND(OR(C160="",ISNUMBER(C160)),OR(D160="",ISNUMBER(D160)),COUNT(C160:D160)&gt;0,C160&gt;=0,D160&gt;=0),SUM(D160)-SUM(C160),""))</x:f>
      </x:c>
      <x:c r="F160" s="38"/>
      <x:c r="G160" s="50"/>
      <x:c r="H160" s="53" t="str">
        <x:f>IF(COUNTA(A160:D160,F160:G160)=0,"",IF(OR(A160="",B160=""),"Compte / libellé requis",IF(NOT(AND(LEN(TRIM(A160))&gt;=3,OR(LEFT(TRIM(A160),1)="1",LEFT(TRIM(A160),1)="2",LEFT(TRIM(A160),1)="3",LEFT(TRIM(A160),1)="4",LEFT(TRIM(A160),1)="5",LEFT(TRIM(A160),1)="6",LEFT(TRIM(A160),1)="7",LEFT(TRIM(A160),1)="8",LEFT(TRIM(A160),1)="9"))),"Compte à corriger",IF(NOT(AND(OR(C160="",ISNUMBER(C160)),OR(D160="",ISNUMBER(D160)),COUNT(C160:D160)&gt;0,C160&gt;=0,D160&gt;=0)),"Soldes à corriger",IF(COUNTIFS($A$14:$A$513,A160,$B$14:$B$513,B160,$C$14:$C$513,C160,$D$14:$D$513,D160,$F$14:$F$513,F160,$G$14:$G$513,G160)&gt;1,"Doublon exact",IF(LEFT(TRIM(A160),1)="7",IF(AND(F160&lt;&gt;"Avec droit",F160&lt;&gt;"Sans droit",F160&lt;&gt;"Exclu"),"TVA à qualifier",IF(AND(F160="Exclu",G160=""),"Exclusion à justifier","Prêt")),IF(AND(F160&lt;&gt;"",F160&lt;&gt;"Exclu"),"Qualification incohérente","Prêt")))))))</x:f>
      </x:c>
    </x:row>
    <x:row r="161" ht="35" customHeight="1">
      <x:c r="A161" s="41"/>
      <x:c r="B161" s="50"/>
      <x:c r="C161" s="45"/>
      <x:c r="D161" s="45"/>
      <x:c r="E161" s="46" t="str">
        <x:f>IF(COUNTA(A161:D161)=0,"",IF(AND(OR(C161="",ISNUMBER(C161)),OR(D161="",ISNUMBER(D161)),COUNT(C161:D161)&gt;0,C161&gt;=0,D161&gt;=0),SUM(D161)-SUM(C161),""))</x:f>
      </x:c>
      <x:c r="F161" s="38"/>
      <x:c r="G161" s="50"/>
      <x:c r="H161" s="53" t="str">
        <x:f>IF(COUNTA(A161:D161,F161:G161)=0,"",IF(OR(A161="",B161=""),"Compte / libellé requis",IF(NOT(AND(LEN(TRIM(A161))&gt;=3,OR(LEFT(TRIM(A161),1)="1",LEFT(TRIM(A161),1)="2",LEFT(TRIM(A161),1)="3",LEFT(TRIM(A161),1)="4",LEFT(TRIM(A161),1)="5",LEFT(TRIM(A161),1)="6",LEFT(TRIM(A161),1)="7",LEFT(TRIM(A161),1)="8",LEFT(TRIM(A161),1)="9"))),"Compte à corriger",IF(NOT(AND(OR(C161="",ISNUMBER(C161)),OR(D161="",ISNUMBER(D161)),COUNT(C161:D161)&gt;0,C161&gt;=0,D161&gt;=0)),"Soldes à corriger",IF(COUNTIFS($A$14:$A$513,A161,$B$14:$B$513,B161,$C$14:$C$513,C161,$D$14:$D$513,D161,$F$14:$F$513,F161,$G$14:$G$513,G161)&gt;1,"Doublon exact",IF(LEFT(TRIM(A161),1)="7",IF(AND(F161&lt;&gt;"Avec droit",F161&lt;&gt;"Sans droit",F161&lt;&gt;"Exclu"),"TVA à qualifier",IF(AND(F161="Exclu",G161=""),"Exclusion à justifier","Prêt")),IF(AND(F161&lt;&gt;"",F161&lt;&gt;"Exclu"),"Qualification incohérente","Prêt")))))))</x:f>
      </x:c>
    </x:row>
    <x:row r="162" ht="35" customHeight="1">
      <x:c r="A162" s="41"/>
      <x:c r="B162" s="50"/>
      <x:c r="C162" s="45"/>
      <x:c r="D162" s="45"/>
      <x:c r="E162" s="46" t="str">
        <x:f>IF(COUNTA(A162:D162)=0,"",IF(AND(OR(C162="",ISNUMBER(C162)),OR(D162="",ISNUMBER(D162)),COUNT(C162:D162)&gt;0,C162&gt;=0,D162&gt;=0),SUM(D162)-SUM(C162),""))</x:f>
      </x:c>
      <x:c r="F162" s="38"/>
      <x:c r="G162" s="50"/>
      <x:c r="H162" s="53" t="str">
        <x:f>IF(COUNTA(A162:D162,F162:G162)=0,"",IF(OR(A162="",B162=""),"Compte / libellé requis",IF(NOT(AND(LEN(TRIM(A162))&gt;=3,OR(LEFT(TRIM(A162),1)="1",LEFT(TRIM(A162),1)="2",LEFT(TRIM(A162),1)="3",LEFT(TRIM(A162),1)="4",LEFT(TRIM(A162),1)="5",LEFT(TRIM(A162),1)="6",LEFT(TRIM(A162),1)="7",LEFT(TRIM(A162),1)="8",LEFT(TRIM(A162),1)="9"))),"Compte à corriger",IF(NOT(AND(OR(C162="",ISNUMBER(C162)),OR(D162="",ISNUMBER(D162)),COUNT(C162:D162)&gt;0,C162&gt;=0,D162&gt;=0)),"Soldes à corriger",IF(COUNTIFS($A$14:$A$513,A162,$B$14:$B$513,B162,$C$14:$C$513,C162,$D$14:$D$513,D162,$F$14:$F$513,F162,$G$14:$G$513,G162)&gt;1,"Doublon exact",IF(LEFT(TRIM(A162),1)="7",IF(AND(F162&lt;&gt;"Avec droit",F162&lt;&gt;"Sans droit",F162&lt;&gt;"Exclu"),"TVA à qualifier",IF(AND(F162="Exclu",G162=""),"Exclusion à justifier","Prêt")),IF(AND(F162&lt;&gt;"",F162&lt;&gt;"Exclu"),"Qualification incohérente","Prêt")))))))</x:f>
      </x:c>
    </x:row>
    <x:row r="163" ht="35" customHeight="1">
      <x:c r="A163" s="41"/>
      <x:c r="B163" s="50"/>
      <x:c r="C163" s="45"/>
      <x:c r="D163" s="45"/>
      <x:c r="E163" s="46" t="str">
        <x:f>IF(COUNTA(A163:D163)=0,"",IF(AND(OR(C163="",ISNUMBER(C163)),OR(D163="",ISNUMBER(D163)),COUNT(C163:D163)&gt;0,C163&gt;=0,D163&gt;=0),SUM(D163)-SUM(C163),""))</x:f>
      </x:c>
      <x:c r="F163" s="38"/>
      <x:c r="G163" s="50"/>
      <x:c r="H163" s="53" t="str">
        <x:f>IF(COUNTA(A163:D163,F163:G163)=0,"",IF(OR(A163="",B163=""),"Compte / libellé requis",IF(NOT(AND(LEN(TRIM(A163))&gt;=3,OR(LEFT(TRIM(A163),1)="1",LEFT(TRIM(A163),1)="2",LEFT(TRIM(A163),1)="3",LEFT(TRIM(A163),1)="4",LEFT(TRIM(A163),1)="5",LEFT(TRIM(A163),1)="6",LEFT(TRIM(A163),1)="7",LEFT(TRIM(A163),1)="8",LEFT(TRIM(A163),1)="9"))),"Compte à corriger",IF(NOT(AND(OR(C163="",ISNUMBER(C163)),OR(D163="",ISNUMBER(D163)),COUNT(C163:D163)&gt;0,C163&gt;=0,D163&gt;=0)),"Soldes à corriger",IF(COUNTIFS($A$14:$A$513,A163,$B$14:$B$513,B163,$C$14:$C$513,C163,$D$14:$D$513,D163,$F$14:$F$513,F163,$G$14:$G$513,G163)&gt;1,"Doublon exact",IF(LEFT(TRIM(A163),1)="7",IF(AND(F163&lt;&gt;"Avec droit",F163&lt;&gt;"Sans droit",F163&lt;&gt;"Exclu"),"TVA à qualifier",IF(AND(F163="Exclu",G163=""),"Exclusion à justifier","Prêt")),IF(AND(F163&lt;&gt;"",F163&lt;&gt;"Exclu"),"Qualification incohérente","Prêt")))))))</x:f>
      </x:c>
    </x:row>
    <x:row r="164" ht="35" customHeight="1">
      <x:c r="A164" s="41"/>
      <x:c r="B164" s="50"/>
      <x:c r="C164" s="45"/>
      <x:c r="D164" s="45"/>
      <x:c r="E164" s="46" t="str">
        <x:f>IF(COUNTA(A164:D164)=0,"",IF(AND(OR(C164="",ISNUMBER(C164)),OR(D164="",ISNUMBER(D164)),COUNT(C164:D164)&gt;0,C164&gt;=0,D164&gt;=0),SUM(D164)-SUM(C164),""))</x:f>
      </x:c>
      <x:c r="F164" s="38"/>
      <x:c r="G164" s="50"/>
      <x:c r="H164" s="53" t="str">
        <x:f>IF(COUNTA(A164:D164,F164:G164)=0,"",IF(OR(A164="",B164=""),"Compte / libellé requis",IF(NOT(AND(LEN(TRIM(A164))&gt;=3,OR(LEFT(TRIM(A164),1)="1",LEFT(TRIM(A164),1)="2",LEFT(TRIM(A164),1)="3",LEFT(TRIM(A164),1)="4",LEFT(TRIM(A164),1)="5",LEFT(TRIM(A164),1)="6",LEFT(TRIM(A164),1)="7",LEFT(TRIM(A164),1)="8",LEFT(TRIM(A164),1)="9"))),"Compte à corriger",IF(NOT(AND(OR(C164="",ISNUMBER(C164)),OR(D164="",ISNUMBER(D164)),COUNT(C164:D164)&gt;0,C164&gt;=0,D164&gt;=0)),"Soldes à corriger",IF(COUNTIFS($A$14:$A$513,A164,$B$14:$B$513,B164,$C$14:$C$513,C164,$D$14:$D$513,D164,$F$14:$F$513,F164,$G$14:$G$513,G164)&gt;1,"Doublon exact",IF(LEFT(TRIM(A164),1)="7",IF(AND(F164&lt;&gt;"Avec droit",F164&lt;&gt;"Sans droit",F164&lt;&gt;"Exclu"),"TVA à qualifier",IF(AND(F164="Exclu",G164=""),"Exclusion à justifier","Prêt")),IF(AND(F164&lt;&gt;"",F164&lt;&gt;"Exclu"),"Qualification incohérente","Prêt")))))))</x:f>
      </x:c>
    </x:row>
    <x:row r="165" ht="35" customHeight="1">
      <x:c r="A165" s="41"/>
      <x:c r="B165" s="50"/>
      <x:c r="C165" s="45"/>
      <x:c r="D165" s="45"/>
      <x:c r="E165" s="46" t="str">
        <x:f>IF(COUNTA(A165:D165)=0,"",IF(AND(OR(C165="",ISNUMBER(C165)),OR(D165="",ISNUMBER(D165)),COUNT(C165:D165)&gt;0,C165&gt;=0,D165&gt;=0),SUM(D165)-SUM(C165),""))</x:f>
      </x:c>
      <x:c r="F165" s="38"/>
      <x:c r="G165" s="50"/>
      <x:c r="H165" s="53" t="str">
        <x:f>IF(COUNTA(A165:D165,F165:G165)=0,"",IF(OR(A165="",B165=""),"Compte / libellé requis",IF(NOT(AND(LEN(TRIM(A165))&gt;=3,OR(LEFT(TRIM(A165),1)="1",LEFT(TRIM(A165),1)="2",LEFT(TRIM(A165),1)="3",LEFT(TRIM(A165),1)="4",LEFT(TRIM(A165),1)="5",LEFT(TRIM(A165),1)="6",LEFT(TRIM(A165),1)="7",LEFT(TRIM(A165),1)="8",LEFT(TRIM(A165),1)="9"))),"Compte à corriger",IF(NOT(AND(OR(C165="",ISNUMBER(C165)),OR(D165="",ISNUMBER(D165)),COUNT(C165:D165)&gt;0,C165&gt;=0,D165&gt;=0)),"Soldes à corriger",IF(COUNTIFS($A$14:$A$513,A165,$B$14:$B$513,B165,$C$14:$C$513,C165,$D$14:$D$513,D165,$F$14:$F$513,F165,$G$14:$G$513,G165)&gt;1,"Doublon exact",IF(LEFT(TRIM(A165),1)="7",IF(AND(F165&lt;&gt;"Avec droit",F165&lt;&gt;"Sans droit",F165&lt;&gt;"Exclu"),"TVA à qualifier",IF(AND(F165="Exclu",G165=""),"Exclusion à justifier","Prêt")),IF(AND(F165&lt;&gt;"",F165&lt;&gt;"Exclu"),"Qualification incohérente","Prêt")))))))</x:f>
      </x:c>
    </x:row>
    <x:row r="166" ht="35" customHeight="1">
      <x:c r="A166" s="41"/>
      <x:c r="B166" s="50"/>
      <x:c r="C166" s="45"/>
      <x:c r="D166" s="45"/>
      <x:c r="E166" s="46" t="str">
        <x:f>IF(COUNTA(A166:D166)=0,"",IF(AND(OR(C166="",ISNUMBER(C166)),OR(D166="",ISNUMBER(D166)),COUNT(C166:D166)&gt;0,C166&gt;=0,D166&gt;=0),SUM(D166)-SUM(C166),""))</x:f>
      </x:c>
      <x:c r="F166" s="38"/>
      <x:c r="G166" s="50"/>
      <x:c r="H166" s="53" t="str">
        <x:f>IF(COUNTA(A166:D166,F166:G166)=0,"",IF(OR(A166="",B166=""),"Compte / libellé requis",IF(NOT(AND(LEN(TRIM(A166))&gt;=3,OR(LEFT(TRIM(A166),1)="1",LEFT(TRIM(A166),1)="2",LEFT(TRIM(A166),1)="3",LEFT(TRIM(A166),1)="4",LEFT(TRIM(A166),1)="5",LEFT(TRIM(A166),1)="6",LEFT(TRIM(A166),1)="7",LEFT(TRIM(A166),1)="8",LEFT(TRIM(A166),1)="9"))),"Compte à corriger",IF(NOT(AND(OR(C166="",ISNUMBER(C166)),OR(D166="",ISNUMBER(D166)),COUNT(C166:D166)&gt;0,C166&gt;=0,D166&gt;=0)),"Soldes à corriger",IF(COUNTIFS($A$14:$A$513,A166,$B$14:$B$513,B166,$C$14:$C$513,C166,$D$14:$D$513,D166,$F$14:$F$513,F166,$G$14:$G$513,G166)&gt;1,"Doublon exact",IF(LEFT(TRIM(A166),1)="7",IF(AND(F166&lt;&gt;"Avec droit",F166&lt;&gt;"Sans droit",F166&lt;&gt;"Exclu"),"TVA à qualifier",IF(AND(F166="Exclu",G166=""),"Exclusion à justifier","Prêt")),IF(AND(F166&lt;&gt;"",F166&lt;&gt;"Exclu"),"Qualification incohérente","Prêt")))))))</x:f>
      </x:c>
    </x:row>
    <x:row r="167" ht="35" customHeight="1">
      <x:c r="A167" s="41"/>
      <x:c r="B167" s="50"/>
      <x:c r="C167" s="45"/>
      <x:c r="D167" s="45"/>
      <x:c r="E167" s="46" t="str">
        <x:f>IF(COUNTA(A167:D167)=0,"",IF(AND(OR(C167="",ISNUMBER(C167)),OR(D167="",ISNUMBER(D167)),COUNT(C167:D167)&gt;0,C167&gt;=0,D167&gt;=0),SUM(D167)-SUM(C167),""))</x:f>
      </x:c>
      <x:c r="F167" s="38"/>
      <x:c r="G167" s="50"/>
      <x:c r="H167" s="53" t="str">
        <x:f>IF(COUNTA(A167:D167,F167:G167)=0,"",IF(OR(A167="",B167=""),"Compte / libellé requis",IF(NOT(AND(LEN(TRIM(A167))&gt;=3,OR(LEFT(TRIM(A167),1)="1",LEFT(TRIM(A167),1)="2",LEFT(TRIM(A167),1)="3",LEFT(TRIM(A167),1)="4",LEFT(TRIM(A167),1)="5",LEFT(TRIM(A167),1)="6",LEFT(TRIM(A167),1)="7",LEFT(TRIM(A167),1)="8",LEFT(TRIM(A167),1)="9"))),"Compte à corriger",IF(NOT(AND(OR(C167="",ISNUMBER(C167)),OR(D167="",ISNUMBER(D167)),COUNT(C167:D167)&gt;0,C167&gt;=0,D167&gt;=0)),"Soldes à corriger",IF(COUNTIFS($A$14:$A$513,A167,$B$14:$B$513,B167,$C$14:$C$513,C167,$D$14:$D$513,D167,$F$14:$F$513,F167,$G$14:$G$513,G167)&gt;1,"Doublon exact",IF(LEFT(TRIM(A167),1)="7",IF(AND(F167&lt;&gt;"Avec droit",F167&lt;&gt;"Sans droit",F167&lt;&gt;"Exclu"),"TVA à qualifier",IF(AND(F167="Exclu",G167=""),"Exclusion à justifier","Prêt")),IF(AND(F167&lt;&gt;"",F167&lt;&gt;"Exclu"),"Qualification incohérente","Prêt")))))))</x:f>
      </x:c>
    </x:row>
    <x:row r="168" ht="35" customHeight="1">
      <x:c r="A168" s="41"/>
      <x:c r="B168" s="50"/>
      <x:c r="C168" s="45"/>
      <x:c r="D168" s="45"/>
      <x:c r="E168" s="46" t="str">
        <x:f>IF(COUNTA(A168:D168)=0,"",IF(AND(OR(C168="",ISNUMBER(C168)),OR(D168="",ISNUMBER(D168)),COUNT(C168:D168)&gt;0,C168&gt;=0,D168&gt;=0),SUM(D168)-SUM(C168),""))</x:f>
      </x:c>
      <x:c r="F168" s="38"/>
      <x:c r="G168" s="50"/>
      <x:c r="H168" s="53" t="str">
        <x:f>IF(COUNTA(A168:D168,F168:G168)=0,"",IF(OR(A168="",B168=""),"Compte / libellé requis",IF(NOT(AND(LEN(TRIM(A168))&gt;=3,OR(LEFT(TRIM(A168),1)="1",LEFT(TRIM(A168),1)="2",LEFT(TRIM(A168),1)="3",LEFT(TRIM(A168),1)="4",LEFT(TRIM(A168),1)="5",LEFT(TRIM(A168),1)="6",LEFT(TRIM(A168),1)="7",LEFT(TRIM(A168),1)="8",LEFT(TRIM(A168),1)="9"))),"Compte à corriger",IF(NOT(AND(OR(C168="",ISNUMBER(C168)),OR(D168="",ISNUMBER(D168)),COUNT(C168:D168)&gt;0,C168&gt;=0,D168&gt;=0)),"Soldes à corriger",IF(COUNTIFS($A$14:$A$513,A168,$B$14:$B$513,B168,$C$14:$C$513,C168,$D$14:$D$513,D168,$F$14:$F$513,F168,$G$14:$G$513,G168)&gt;1,"Doublon exact",IF(LEFT(TRIM(A168),1)="7",IF(AND(F168&lt;&gt;"Avec droit",F168&lt;&gt;"Sans droit",F168&lt;&gt;"Exclu"),"TVA à qualifier",IF(AND(F168="Exclu",G168=""),"Exclusion à justifier","Prêt")),IF(AND(F168&lt;&gt;"",F168&lt;&gt;"Exclu"),"Qualification incohérente","Prêt")))))))</x:f>
      </x:c>
    </x:row>
    <x:row r="169" ht="35" customHeight="1">
      <x:c r="A169" s="41"/>
      <x:c r="B169" s="50"/>
      <x:c r="C169" s="45"/>
      <x:c r="D169" s="45"/>
      <x:c r="E169" s="46" t="str">
        <x:f>IF(COUNTA(A169:D169)=0,"",IF(AND(OR(C169="",ISNUMBER(C169)),OR(D169="",ISNUMBER(D169)),COUNT(C169:D169)&gt;0,C169&gt;=0,D169&gt;=0),SUM(D169)-SUM(C169),""))</x:f>
      </x:c>
      <x:c r="F169" s="38"/>
      <x:c r="G169" s="50"/>
      <x:c r="H169" s="53" t="str">
        <x:f>IF(COUNTA(A169:D169,F169:G169)=0,"",IF(OR(A169="",B169=""),"Compte / libellé requis",IF(NOT(AND(LEN(TRIM(A169))&gt;=3,OR(LEFT(TRIM(A169),1)="1",LEFT(TRIM(A169),1)="2",LEFT(TRIM(A169),1)="3",LEFT(TRIM(A169),1)="4",LEFT(TRIM(A169),1)="5",LEFT(TRIM(A169),1)="6",LEFT(TRIM(A169),1)="7",LEFT(TRIM(A169),1)="8",LEFT(TRIM(A169),1)="9"))),"Compte à corriger",IF(NOT(AND(OR(C169="",ISNUMBER(C169)),OR(D169="",ISNUMBER(D169)),COUNT(C169:D169)&gt;0,C169&gt;=0,D169&gt;=0)),"Soldes à corriger",IF(COUNTIFS($A$14:$A$513,A169,$B$14:$B$513,B169,$C$14:$C$513,C169,$D$14:$D$513,D169,$F$14:$F$513,F169,$G$14:$G$513,G169)&gt;1,"Doublon exact",IF(LEFT(TRIM(A169),1)="7",IF(AND(F169&lt;&gt;"Avec droit",F169&lt;&gt;"Sans droit",F169&lt;&gt;"Exclu"),"TVA à qualifier",IF(AND(F169="Exclu",G169=""),"Exclusion à justifier","Prêt")),IF(AND(F169&lt;&gt;"",F169&lt;&gt;"Exclu"),"Qualification incohérente","Prêt")))))))</x:f>
      </x:c>
    </x:row>
    <x:row r="170" ht="35" customHeight="1">
      <x:c r="A170" s="41"/>
      <x:c r="B170" s="50"/>
      <x:c r="C170" s="45"/>
      <x:c r="D170" s="45"/>
      <x:c r="E170" s="46" t="str">
        <x:f>IF(COUNTA(A170:D170)=0,"",IF(AND(OR(C170="",ISNUMBER(C170)),OR(D170="",ISNUMBER(D170)),COUNT(C170:D170)&gt;0,C170&gt;=0,D170&gt;=0),SUM(D170)-SUM(C170),""))</x:f>
      </x:c>
      <x:c r="F170" s="38"/>
      <x:c r="G170" s="50"/>
      <x:c r="H170" s="53" t="str">
        <x:f>IF(COUNTA(A170:D170,F170:G170)=0,"",IF(OR(A170="",B170=""),"Compte / libellé requis",IF(NOT(AND(LEN(TRIM(A170))&gt;=3,OR(LEFT(TRIM(A170),1)="1",LEFT(TRIM(A170),1)="2",LEFT(TRIM(A170),1)="3",LEFT(TRIM(A170),1)="4",LEFT(TRIM(A170),1)="5",LEFT(TRIM(A170),1)="6",LEFT(TRIM(A170),1)="7",LEFT(TRIM(A170),1)="8",LEFT(TRIM(A170),1)="9"))),"Compte à corriger",IF(NOT(AND(OR(C170="",ISNUMBER(C170)),OR(D170="",ISNUMBER(D170)),COUNT(C170:D170)&gt;0,C170&gt;=0,D170&gt;=0)),"Soldes à corriger",IF(COUNTIFS($A$14:$A$513,A170,$B$14:$B$513,B170,$C$14:$C$513,C170,$D$14:$D$513,D170,$F$14:$F$513,F170,$G$14:$G$513,G170)&gt;1,"Doublon exact",IF(LEFT(TRIM(A170),1)="7",IF(AND(F170&lt;&gt;"Avec droit",F170&lt;&gt;"Sans droit",F170&lt;&gt;"Exclu"),"TVA à qualifier",IF(AND(F170="Exclu",G170=""),"Exclusion à justifier","Prêt")),IF(AND(F170&lt;&gt;"",F170&lt;&gt;"Exclu"),"Qualification incohérente","Prêt")))))))</x:f>
      </x:c>
    </x:row>
    <x:row r="171" ht="35" customHeight="1">
      <x:c r="A171" s="41"/>
      <x:c r="B171" s="50"/>
      <x:c r="C171" s="45"/>
      <x:c r="D171" s="45"/>
      <x:c r="E171" s="46" t="str">
        <x:f>IF(COUNTA(A171:D171)=0,"",IF(AND(OR(C171="",ISNUMBER(C171)),OR(D171="",ISNUMBER(D171)),COUNT(C171:D171)&gt;0,C171&gt;=0,D171&gt;=0),SUM(D171)-SUM(C171),""))</x:f>
      </x:c>
      <x:c r="F171" s="38"/>
      <x:c r="G171" s="50"/>
      <x:c r="H171" s="53" t="str">
        <x:f>IF(COUNTA(A171:D171,F171:G171)=0,"",IF(OR(A171="",B171=""),"Compte / libellé requis",IF(NOT(AND(LEN(TRIM(A171))&gt;=3,OR(LEFT(TRIM(A171),1)="1",LEFT(TRIM(A171),1)="2",LEFT(TRIM(A171),1)="3",LEFT(TRIM(A171),1)="4",LEFT(TRIM(A171),1)="5",LEFT(TRIM(A171),1)="6",LEFT(TRIM(A171),1)="7",LEFT(TRIM(A171),1)="8",LEFT(TRIM(A171),1)="9"))),"Compte à corriger",IF(NOT(AND(OR(C171="",ISNUMBER(C171)),OR(D171="",ISNUMBER(D171)),COUNT(C171:D171)&gt;0,C171&gt;=0,D171&gt;=0)),"Soldes à corriger",IF(COUNTIFS($A$14:$A$513,A171,$B$14:$B$513,B171,$C$14:$C$513,C171,$D$14:$D$513,D171,$F$14:$F$513,F171,$G$14:$G$513,G171)&gt;1,"Doublon exact",IF(LEFT(TRIM(A171),1)="7",IF(AND(F171&lt;&gt;"Avec droit",F171&lt;&gt;"Sans droit",F171&lt;&gt;"Exclu"),"TVA à qualifier",IF(AND(F171="Exclu",G171=""),"Exclusion à justifier","Prêt")),IF(AND(F171&lt;&gt;"",F171&lt;&gt;"Exclu"),"Qualification incohérente","Prêt")))))))</x:f>
      </x:c>
    </x:row>
    <x:row r="172" ht="35" customHeight="1">
      <x:c r="A172" s="41"/>
      <x:c r="B172" s="50"/>
      <x:c r="C172" s="45"/>
      <x:c r="D172" s="45"/>
      <x:c r="E172" s="46" t="str">
        <x:f>IF(COUNTA(A172:D172)=0,"",IF(AND(OR(C172="",ISNUMBER(C172)),OR(D172="",ISNUMBER(D172)),COUNT(C172:D172)&gt;0,C172&gt;=0,D172&gt;=0),SUM(D172)-SUM(C172),""))</x:f>
      </x:c>
      <x:c r="F172" s="38"/>
      <x:c r="G172" s="50"/>
      <x:c r="H172" s="53" t="str">
        <x:f>IF(COUNTA(A172:D172,F172:G172)=0,"",IF(OR(A172="",B172=""),"Compte / libellé requis",IF(NOT(AND(LEN(TRIM(A172))&gt;=3,OR(LEFT(TRIM(A172),1)="1",LEFT(TRIM(A172),1)="2",LEFT(TRIM(A172),1)="3",LEFT(TRIM(A172),1)="4",LEFT(TRIM(A172),1)="5",LEFT(TRIM(A172),1)="6",LEFT(TRIM(A172),1)="7",LEFT(TRIM(A172),1)="8",LEFT(TRIM(A172),1)="9"))),"Compte à corriger",IF(NOT(AND(OR(C172="",ISNUMBER(C172)),OR(D172="",ISNUMBER(D172)),COUNT(C172:D172)&gt;0,C172&gt;=0,D172&gt;=0)),"Soldes à corriger",IF(COUNTIFS($A$14:$A$513,A172,$B$14:$B$513,B172,$C$14:$C$513,C172,$D$14:$D$513,D172,$F$14:$F$513,F172,$G$14:$G$513,G172)&gt;1,"Doublon exact",IF(LEFT(TRIM(A172),1)="7",IF(AND(F172&lt;&gt;"Avec droit",F172&lt;&gt;"Sans droit",F172&lt;&gt;"Exclu"),"TVA à qualifier",IF(AND(F172="Exclu",G172=""),"Exclusion à justifier","Prêt")),IF(AND(F172&lt;&gt;"",F172&lt;&gt;"Exclu"),"Qualification incohérente","Prêt")))))))</x:f>
      </x:c>
    </x:row>
    <x:row r="173" ht="35" customHeight="1">
      <x:c r="A173" s="41"/>
      <x:c r="B173" s="50"/>
      <x:c r="C173" s="45"/>
      <x:c r="D173" s="45"/>
      <x:c r="E173" s="46" t="str">
        <x:f>IF(COUNTA(A173:D173)=0,"",IF(AND(OR(C173="",ISNUMBER(C173)),OR(D173="",ISNUMBER(D173)),COUNT(C173:D173)&gt;0,C173&gt;=0,D173&gt;=0),SUM(D173)-SUM(C173),""))</x:f>
      </x:c>
      <x:c r="F173" s="38"/>
      <x:c r="G173" s="50"/>
      <x:c r="H173" s="53" t="str">
        <x:f>IF(COUNTA(A173:D173,F173:G173)=0,"",IF(OR(A173="",B173=""),"Compte / libellé requis",IF(NOT(AND(LEN(TRIM(A173))&gt;=3,OR(LEFT(TRIM(A173),1)="1",LEFT(TRIM(A173),1)="2",LEFT(TRIM(A173),1)="3",LEFT(TRIM(A173),1)="4",LEFT(TRIM(A173),1)="5",LEFT(TRIM(A173),1)="6",LEFT(TRIM(A173),1)="7",LEFT(TRIM(A173),1)="8",LEFT(TRIM(A173),1)="9"))),"Compte à corriger",IF(NOT(AND(OR(C173="",ISNUMBER(C173)),OR(D173="",ISNUMBER(D173)),COUNT(C173:D173)&gt;0,C173&gt;=0,D173&gt;=0)),"Soldes à corriger",IF(COUNTIFS($A$14:$A$513,A173,$B$14:$B$513,B173,$C$14:$C$513,C173,$D$14:$D$513,D173,$F$14:$F$513,F173,$G$14:$G$513,G173)&gt;1,"Doublon exact",IF(LEFT(TRIM(A173),1)="7",IF(AND(F173&lt;&gt;"Avec droit",F173&lt;&gt;"Sans droit",F173&lt;&gt;"Exclu"),"TVA à qualifier",IF(AND(F173="Exclu",G173=""),"Exclusion à justifier","Prêt")),IF(AND(F173&lt;&gt;"",F173&lt;&gt;"Exclu"),"Qualification incohérente","Prêt")))))))</x:f>
      </x:c>
    </x:row>
    <x:row r="174" ht="35" customHeight="1">
      <x:c r="A174" s="41"/>
      <x:c r="B174" s="50"/>
      <x:c r="C174" s="45"/>
      <x:c r="D174" s="45"/>
      <x:c r="E174" s="46" t="str">
        <x:f>IF(COUNTA(A174:D174)=0,"",IF(AND(OR(C174="",ISNUMBER(C174)),OR(D174="",ISNUMBER(D174)),COUNT(C174:D174)&gt;0,C174&gt;=0,D174&gt;=0),SUM(D174)-SUM(C174),""))</x:f>
      </x:c>
      <x:c r="F174" s="38"/>
      <x:c r="G174" s="50"/>
      <x:c r="H174" s="53" t="str">
        <x:f>IF(COUNTA(A174:D174,F174:G174)=0,"",IF(OR(A174="",B174=""),"Compte / libellé requis",IF(NOT(AND(LEN(TRIM(A174))&gt;=3,OR(LEFT(TRIM(A174),1)="1",LEFT(TRIM(A174),1)="2",LEFT(TRIM(A174),1)="3",LEFT(TRIM(A174),1)="4",LEFT(TRIM(A174),1)="5",LEFT(TRIM(A174),1)="6",LEFT(TRIM(A174),1)="7",LEFT(TRIM(A174),1)="8",LEFT(TRIM(A174),1)="9"))),"Compte à corriger",IF(NOT(AND(OR(C174="",ISNUMBER(C174)),OR(D174="",ISNUMBER(D174)),COUNT(C174:D174)&gt;0,C174&gt;=0,D174&gt;=0)),"Soldes à corriger",IF(COUNTIFS($A$14:$A$513,A174,$B$14:$B$513,B174,$C$14:$C$513,C174,$D$14:$D$513,D174,$F$14:$F$513,F174,$G$14:$G$513,G174)&gt;1,"Doublon exact",IF(LEFT(TRIM(A174),1)="7",IF(AND(F174&lt;&gt;"Avec droit",F174&lt;&gt;"Sans droit",F174&lt;&gt;"Exclu"),"TVA à qualifier",IF(AND(F174="Exclu",G174=""),"Exclusion à justifier","Prêt")),IF(AND(F174&lt;&gt;"",F174&lt;&gt;"Exclu"),"Qualification incohérente","Prêt")))))))</x:f>
      </x:c>
    </x:row>
    <x:row r="175" ht="35" customHeight="1">
      <x:c r="A175" s="41"/>
      <x:c r="B175" s="50"/>
      <x:c r="C175" s="45"/>
      <x:c r="D175" s="45"/>
      <x:c r="E175" s="46" t="str">
        <x:f>IF(COUNTA(A175:D175)=0,"",IF(AND(OR(C175="",ISNUMBER(C175)),OR(D175="",ISNUMBER(D175)),COUNT(C175:D175)&gt;0,C175&gt;=0,D175&gt;=0),SUM(D175)-SUM(C175),""))</x:f>
      </x:c>
      <x:c r="F175" s="38"/>
      <x:c r="G175" s="50"/>
      <x:c r="H175" s="53" t="str">
        <x:f>IF(COUNTA(A175:D175,F175:G175)=0,"",IF(OR(A175="",B175=""),"Compte / libellé requis",IF(NOT(AND(LEN(TRIM(A175))&gt;=3,OR(LEFT(TRIM(A175),1)="1",LEFT(TRIM(A175),1)="2",LEFT(TRIM(A175),1)="3",LEFT(TRIM(A175),1)="4",LEFT(TRIM(A175),1)="5",LEFT(TRIM(A175),1)="6",LEFT(TRIM(A175),1)="7",LEFT(TRIM(A175),1)="8",LEFT(TRIM(A175),1)="9"))),"Compte à corriger",IF(NOT(AND(OR(C175="",ISNUMBER(C175)),OR(D175="",ISNUMBER(D175)),COUNT(C175:D175)&gt;0,C175&gt;=0,D175&gt;=0)),"Soldes à corriger",IF(COUNTIFS($A$14:$A$513,A175,$B$14:$B$513,B175,$C$14:$C$513,C175,$D$14:$D$513,D175,$F$14:$F$513,F175,$G$14:$G$513,G175)&gt;1,"Doublon exact",IF(LEFT(TRIM(A175),1)="7",IF(AND(F175&lt;&gt;"Avec droit",F175&lt;&gt;"Sans droit",F175&lt;&gt;"Exclu"),"TVA à qualifier",IF(AND(F175="Exclu",G175=""),"Exclusion à justifier","Prêt")),IF(AND(F175&lt;&gt;"",F175&lt;&gt;"Exclu"),"Qualification incohérente","Prêt")))))))</x:f>
      </x:c>
    </x:row>
    <x:row r="176" ht="35" customHeight="1">
      <x:c r="A176" s="41"/>
      <x:c r="B176" s="50"/>
      <x:c r="C176" s="45"/>
      <x:c r="D176" s="45"/>
      <x:c r="E176" s="46" t="str">
        <x:f>IF(COUNTA(A176:D176)=0,"",IF(AND(OR(C176="",ISNUMBER(C176)),OR(D176="",ISNUMBER(D176)),COUNT(C176:D176)&gt;0,C176&gt;=0,D176&gt;=0),SUM(D176)-SUM(C176),""))</x:f>
      </x:c>
      <x:c r="F176" s="38"/>
      <x:c r="G176" s="50"/>
      <x:c r="H176" s="53" t="str">
        <x:f>IF(COUNTA(A176:D176,F176:G176)=0,"",IF(OR(A176="",B176=""),"Compte / libellé requis",IF(NOT(AND(LEN(TRIM(A176))&gt;=3,OR(LEFT(TRIM(A176),1)="1",LEFT(TRIM(A176),1)="2",LEFT(TRIM(A176),1)="3",LEFT(TRIM(A176),1)="4",LEFT(TRIM(A176),1)="5",LEFT(TRIM(A176),1)="6",LEFT(TRIM(A176),1)="7",LEFT(TRIM(A176),1)="8",LEFT(TRIM(A176),1)="9"))),"Compte à corriger",IF(NOT(AND(OR(C176="",ISNUMBER(C176)),OR(D176="",ISNUMBER(D176)),COUNT(C176:D176)&gt;0,C176&gt;=0,D176&gt;=0)),"Soldes à corriger",IF(COUNTIFS($A$14:$A$513,A176,$B$14:$B$513,B176,$C$14:$C$513,C176,$D$14:$D$513,D176,$F$14:$F$513,F176,$G$14:$G$513,G176)&gt;1,"Doublon exact",IF(LEFT(TRIM(A176),1)="7",IF(AND(F176&lt;&gt;"Avec droit",F176&lt;&gt;"Sans droit",F176&lt;&gt;"Exclu"),"TVA à qualifier",IF(AND(F176="Exclu",G176=""),"Exclusion à justifier","Prêt")),IF(AND(F176&lt;&gt;"",F176&lt;&gt;"Exclu"),"Qualification incohérente","Prêt")))))))</x:f>
      </x:c>
    </x:row>
    <x:row r="177" ht="35" customHeight="1">
      <x:c r="A177" s="41"/>
      <x:c r="B177" s="50"/>
      <x:c r="C177" s="45"/>
      <x:c r="D177" s="45"/>
      <x:c r="E177" s="46" t="str">
        <x:f>IF(COUNTA(A177:D177)=0,"",IF(AND(OR(C177="",ISNUMBER(C177)),OR(D177="",ISNUMBER(D177)),COUNT(C177:D177)&gt;0,C177&gt;=0,D177&gt;=0),SUM(D177)-SUM(C177),""))</x:f>
      </x:c>
      <x:c r="F177" s="38"/>
      <x:c r="G177" s="50"/>
      <x:c r="H177" s="53" t="str">
        <x:f>IF(COUNTA(A177:D177,F177:G177)=0,"",IF(OR(A177="",B177=""),"Compte / libellé requis",IF(NOT(AND(LEN(TRIM(A177))&gt;=3,OR(LEFT(TRIM(A177),1)="1",LEFT(TRIM(A177),1)="2",LEFT(TRIM(A177),1)="3",LEFT(TRIM(A177),1)="4",LEFT(TRIM(A177),1)="5",LEFT(TRIM(A177),1)="6",LEFT(TRIM(A177),1)="7",LEFT(TRIM(A177),1)="8",LEFT(TRIM(A177),1)="9"))),"Compte à corriger",IF(NOT(AND(OR(C177="",ISNUMBER(C177)),OR(D177="",ISNUMBER(D177)),COUNT(C177:D177)&gt;0,C177&gt;=0,D177&gt;=0)),"Soldes à corriger",IF(COUNTIFS($A$14:$A$513,A177,$B$14:$B$513,B177,$C$14:$C$513,C177,$D$14:$D$513,D177,$F$14:$F$513,F177,$G$14:$G$513,G177)&gt;1,"Doublon exact",IF(LEFT(TRIM(A177),1)="7",IF(AND(F177&lt;&gt;"Avec droit",F177&lt;&gt;"Sans droit",F177&lt;&gt;"Exclu"),"TVA à qualifier",IF(AND(F177="Exclu",G177=""),"Exclusion à justifier","Prêt")),IF(AND(F177&lt;&gt;"",F177&lt;&gt;"Exclu"),"Qualification incohérente","Prêt")))))))</x:f>
      </x:c>
    </x:row>
    <x:row r="178" ht="35" customHeight="1">
      <x:c r="A178" s="41"/>
      <x:c r="B178" s="50"/>
      <x:c r="C178" s="45"/>
      <x:c r="D178" s="45"/>
      <x:c r="E178" s="46" t="str">
        <x:f>IF(COUNTA(A178:D178)=0,"",IF(AND(OR(C178="",ISNUMBER(C178)),OR(D178="",ISNUMBER(D178)),COUNT(C178:D178)&gt;0,C178&gt;=0,D178&gt;=0),SUM(D178)-SUM(C178),""))</x:f>
      </x:c>
      <x:c r="F178" s="38"/>
      <x:c r="G178" s="50"/>
      <x:c r="H178" s="53" t="str">
        <x:f>IF(COUNTA(A178:D178,F178:G178)=0,"",IF(OR(A178="",B178=""),"Compte / libellé requis",IF(NOT(AND(LEN(TRIM(A178))&gt;=3,OR(LEFT(TRIM(A178),1)="1",LEFT(TRIM(A178),1)="2",LEFT(TRIM(A178),1)="3",LEFT(TRIM(A178),1)="4",LEFT(TRIM(A178),1)="5",LEFT(TRIM(A178),1)="6",LEFT(TRIM(A178),1)="7",LEFT(TRIM(A178),1)="8",LEFT(TRIM(A178),1)="9"))),"Compte à corriger",IF(NOT(AND(OR(C178="",ISNUMBER(C178)),OR(D178="",ISNUMBER(D178)),COUNT(C178:D178)&gt;0,C178&gt;=0,D178&gt;=0)),"Soldes à corriger",IF(COUNTIFS($A$14:$A$513,A178,$B$14:$B$513,B178,$C$14:$C$513,C178,$D$14:$D$513,D178,$F$14:$F$513,F178,$G$14:$G$513,G178)&gt;1,"Doublon exact",IF(LEFT(TRIM(A178),1)="7",IF(AND(F178&lt;&gt;"Avec droit",F178&lt;&gt;"Sans droit",F178&lt;&gt;"Exclu"),"TVA à qualifier",IF(AND(F178="Exclu",G178=""),"Exclusion à justifier","Prêt")),IF(AND(F178&lt;&gt;"",F178&lt;&gt;"Exclu"),"Qualification incohérente","Prêt")))))))</x:f>
      </x:c>
    </x:row>
    <x:row r="179" ht="35" customHeight="1">
      <x:c r="A179" s="41"/>
      <x:c r="B179" s="50"/>
      <x:c r="C179" s="45"/>
      <x:c r="D179" s="45"/>
      <x:c r="E179" s="46" t="str">
        <x:f>IF(COUNTA(A179:D179)=0,"",IF(AND(OR(C179="",ISNUMBER(C179)),OR(D179="",ISNUMBER(D179)),COUNT(C179:D179)&gt;0,C179&gt;=0,D179&gt;=0),SUM(D179)-SUM(C179),""))</x:f>
      </x:c>
      <x:c r="F179" s="38"/>
      <x:c r="G179" s="50"/>
      <x:c r="H179" s="53" t="str">
        <x:f>IF(COUNTA(A179:D179,F179:G179)=0,"",IF(OR(A179="",B179=""),"Compte / libellé requis",IF(NOT(AND(LEN(TRIM(A179))&gt;=3,OR(LEFT(TRIM(A179),1)="1",LEFT(TRIM(A179),1)="2",LEFT(TRIM(A179),1)="3",LEFT(TRIM(A179),1)="4",LEFT(TRIM(A179),1)="5",LEFT(TRIM(A179),1)="6",LEFT(TRIM(A179),1)="7",LEFT(TRIM(A179),1)="8",LEFT(TRIM(A179),1)="9"))),"Compte à corriger",IF(NOT(AND(OR(C179="",ISNUMBER(C179)),OR(D179="",ISNUMBER(D179)),COUNT(C179:D179)&gt;0,C179&gt;=0,D179&gt;=0)),"Soldes à corriger",IF(COUNTIFS($A$14:$A$513,A179,$B$14:$B$513,B179,$C$14:$C$513,C179,$D$14:$D$513,D179,$F$14:$F$513,F179,$G$14:$G$513,G179)&gt;1,"Doublon exact",IF(LEFT(TRIM(A179),1)="7",IF(AND(F179&lt;&gt;"Avec droit",F179&lt;&gt;"Sans droit",F179&lt;&gt;"Exclu"),"TVA à qualifier",IF(AND(F179="Exclu",G179=""),"Exclusion à justifier","Prêt")),IF(AND(F179&lt;&gt;"",F179&lt;&gt;"Exclu"),"Qualification incohérente","Prêt")))))))</x:f>
      </x:c>
    </x:row>
    <x:row r="180" ht="35" customHeight="1">
      <x:c r="A180" s="41"/>
      <x:c r="B180" s="50"/>
      <x:c r="C180" s="45"/>
      <x:c r="D180" s="45"/>
      <x:c r="E180" s="46" t="str">
        <x:f>IF(COUNTA(A180:D180)=0,"",IF(AND(OR(C180="",ISNUMBER(C180)),OR(D180="",ISNUMBER(D180)),COUNT(C180:D180)&gt;0,C180&gt;=0,D180&gt;=0),SUM(D180)-SUM(C180),""))</x:f>
      </x:c>
      <x:c r="F180" s="38"/>
      <x:c r="G180" s="50"/>
      <x:c r="H180" s="53" t="str">
        <x:f>IF(COUNTA(A180:D180,F180:G180)=0,"",IF(OR(A180="",B180=""),"Compte / libellé requis",IF(NOT(AND(LEN(TRIM(A180))&gt;=3,OR(LEFT(TRIM(A180),1)="1",LEFT(TRIM(A180),1)="2",LEFT(TRIM(A180),1)="3",LEFT(TRIM(A180),1)="4",LEFT(TRIM(A180),1)="5",LEFT(TRIM(A180),1)="6",LEFT(TRIM(A180),1)="7",LEFT(TRIM(A180),1)="8",LEFT(TRIM(A180),1)="9"))),"Compte à corriger",IF(NOT(AND(OR(C180="",ISNUMBER(C180)),OR(D180="",ISNUMBER(D180)),COUNT(C180:D180)&gt;0,C180&gt;=0,D180&gt;=0)),"Soldes à corriger",IF(COUNTIFS($A$14:$A$513,A180,$B$14:$B$513,B180,$C$14:$C$513,C180,$D$14:$D$513,D180,$F$14:$F$513,F180,$G$14:$G$513,G180)&gt;1,"Doublon exact",IF(LEFT(TRIM(A180),1)="7",IF(AND(F180&lt;&gt;"Avec droit",F180&lt;&gt;"Sans droit",F180&lt;&gt;"Exclu"),"TVA à qualifier",IF(AND(F180="Exclu",G180=""),"Exclusion à justifier","Prêt")),IF(AND(F180&lt;&gt;"",F180&lt;&gt;"Exclu"),"Qualification incohérente","Prêt")))))))</x:f>
      </x:c>
    </x:row>
    <x:row r="181" ht="35" customHeight="1">
      <x:c r="A181" s="41"/>
      <x:c r="B181" s="50"/>
      <x:c r="C181" s="45"/>
      <x:c r="D181" s="45"/>
      <x:c r="E181" s="46" t="str">
        <x:f>IF(COUNTA(A181:D181)=0,"",IF(AND(OR(C181="",ISNUMBER(C181)),OR(D181="",ISNUMBER(D181)),COUNT(C181:D181)&gt;0,C181&gt;=0,D181&gt;=0),SUM(D181)-SUM(C181),""))</x:f>
      </x:c>
      <x:c r="F181" s="38"/>
      <x:c r="G181" s="50"/>
      <x:c r="H181" s="53" t="str">
        <x:f>IF(COUNTA(A181:D181,F181:G181)=0,"",IF(OR(A181="",B181=""),"Compte / libellé requis",IF(NOT(AND(LEN(TRIM(A181))&gt;=3,OR(LEFT(TRIM(A181),1)="1",LEFT(TRIM(A181),1)="2",LEFT(TRIM(A181),1)="3",LEFT(TRIM(A181),1)="4",LEFT(TRIM(A181),1)="5",LEFT(TRIM(A181),1)="6",LEFT(TRIM(A181),1)="7",LEFT(TRIM(A181),1)="8",LEFT(TRIM(A181),1)="9"))),"Compte à corriger",IF(NOT(AND(OR(C181="",ISNUMBER(C181)),OR(D181="",ISNUMBER(D181)),COUNT(C181:D181)&gt;0,C181&gt;=0,D181&gt;=0)),"Soldes à corriger",IF(COUNTIFS($A$14:$A$513,A181,$B$14:$B$513,B181,$C$14:$C$513,C181,$D$14:$D$513,D181,$F$14:$F$513,F181,$G$14:$G$513,G181)&gt;1,"Doublon exact",IF(LEFT(TRIM(A181),1)="7",IF(AND(F181&lt;&gt;"Avec droit",F181&lt;&gt;"Sans droit",F181&lt;&gt;"Exclu"),"TVA à qualifier",IF(AND(F181="Exclu",G181=""),"Exclusion à justifier","Prêt")),IF(AND(F181&lt;&gt;"",F181&lt;&gt;"Exclu"),"Qualification incohérente","Prêt")))))))</x:f>
      </x:c>
    </x:row>
    <x:row r="182" ht="35" customHeight="1">
      <x:c r="A182" s="41"/>
      <x:c r="B182" s="50"/>
      <x:c r="C182" s="45"/>
      <x:c r="D182" s="45"/>
      <x:c r="E182" s="46" t="str">
        <x:f>IF(COUNTA(A182:D182)=0,"",IF(AND(OR(C182="",ISNUMBER(C182)),OR(D182="",ISNUMBER(D182)),COUNT(C182:D182)&gt;0,C182&gt;=0,D182&gt;=0),SUM(D182)-SUM(C182),""))</x:f>
      </x:c>
      <x:c r="F182" s="38"/>
      <x:c r="G182" s="50"/>
      <x:c r="H182" s="53" t="str">
        <x:f>IF(COUNTA(A182:D182,F182:G182)=0,"",IF(OR(A182="",B182=""),"Compte / libellé requis",IF(NOT(AND(LEN(TRIM(A182))&gt;=3,OR(LEFT(TRIM(A182),1)="1",LEFT(TRIM(A182),1)="2",LEFT(TRIM(A182),1)="3",LEFT(TRIM(A182),1)="4",LEFT(TRIM(A182),1)="5",LEFT(TRIM(A182),1)="6",LEFT(TRIM(A182),1)="7",LEFT(TRIM(A182),1)="8",LEFT(TRIM(A182),1)="9"))),"Compte à corriger",IF(NOT(AND(OR(C182="",ISNUMBER(C182)),OR(D182="",ISNUMBER(D182)),COUNT(C182:D182)&gt;0,C182&gt;=0,D182&gt;=0)),"Soldes à corriger",IF(COUNTIFS($A$14:$A$513,A182,$B$14:$B$513,B182,$C$14:$C$513,C182,$D$14:$D$513,D182,$F$14:$F$513,F182,$G$14:$G$513,G182)&gt;1,"Doublon exact",IF(LEFT(TRIM(A182),1)="7",IF(AND(F182&lt;&gt;"Avec droit",F182&lt;&gt;"Sans droit",F182&lt;&gt;"Exclu"),"TVA à qualifier",IF(AND(F182="Exclu",G182=""),"Exclusion à justifier","Prêt")),IF(AND(F182&lt;&gt;"",F182&lt;&gt;"Exclu"),"Qualification incohérente","Prêt")))))))</x:f>
      </x:c>
    </x:row>
    <x:row r="183" ht="35" customHeight="1">
      <x:c r="A183" s="41"/>
      <x:c r="B183" s="50"/>
      <x:c r="C183" s="45"/>
      <x:c r="D183" s="45"/>
      <x:c r="E183" s="46" t="str">
        <x:f>IF(COUNTA(A183:D183)=0,"",IF(AND(OR(C183="",ISNUMBER(C183)),OR(D183="",ISNUMBER(D183)),COUNT(C183:D183)&gt;0,C183&gt;=0,D183&gt;=0),SUM(D183)-SUM(C183),""))</x:f>
      </x:c>
      <x:c r="F183" s="38"/>
      <x:c r="G183" s="50"/>
      <x:c r="H183" s="53" t="str">
        <x:f>IF(COUNTA(A183:D183,F183:G183)=0,"",IF(OR(A183="",B183=""),"Compte / libellé requis",IF(NOT(AND(LEN(TRIM(A183))&gt;=3,OR(LEFT(TRIM(A183),1)="1",LEFT(TRIM(A183),1)="2",LEFT(TRIM(A183),1)="3",LEFT(TRIM(A183),1)="4",LEFT(TRIM(A183),1)="5",LEFT(TRIM(A183),1)="6",LEFT(TRIM(A183),1)="7",LEFT(TRIM(A183),1)="8",LEFT(TRIM(A183),1)="9"))),"Compte à corriger",IF(NOT(AND(OR(C183="",ISNUMBER(C183)),OR(D183="",ISNUMBER(D183)),COUNT(C183:D183)&gt;0,C183&gt;=0,D183&gt;=0)),"Soldes à corriger",IF(COUNTIFS($A$14:$A$513,A183,$B$14:$B$513,B183,$C$14:$C$513,C183,$D$14:$D$513,D183,$F$14:$F$513,F183,$G$14:$G$513,G183)&gt;1,"Doublon exact",IF(LEFT(TRIM(A183),1)="7",IF(AND(F183&lt;&gt;"Avec droit",F183&lt;&gt;"Sans droit",F183&lt;&gt;"Exclu"),"TVA à qualifier",IF(AND(F183="Exclu",G183=""),"Exclusion à justifier","Prêt")),IF(AND(F183&lt;&gt;"",F183&lt;&gt;"Exclu"),"Qualification incohérente","Prêt")))))))</x:f>
      </x:c>
    </x:row>
    <x:row r="184" ht="35" customHeight="1">
      <x:c r="A184" s="41"/>
      <x:c r="B184" s="50"/>
      <x:c r="C184" s="45"/>
      <x:c r="D184" s="45"/>
      <x:c r="E184" s="46" t="str">
        <x:f>IF(COUNTA(A184:D184)=0,"",IF(AND(OR(C184="",ISNUMBER(C184)),OR(D184="",ISNUMBER(D184)),COUNT(C184:D184)&gt;0,C184&gt;=0,D184&gt;=0),SUM(D184)-SUM(C184),""))</x:f>
      </x:c>
      <x:c r="F184" s="38"/>
      <x:c r="G184" s="50"/>
      <x:c r="H184" s="53" t="str">
        <x:f>IF(COUNTA(A184:D184,F184:G184)=0,"",IF(OR(A184="",B184=""),"Compte / libellé requis",IF(NOT(AND(LEN(TRIM(A184))&gt;=3,OR(LEFT(TRIM(A184),1)="1",LEFT(TRIM(A184),1)="2",LEFT(TRIM(A184),1)="3",LEFT(TRIM(A184),1)="4",LEFT(TRIM(A184),1)="5",LEFT(TRIM(A184),1)="6",LEFT(TRIM(A184),1)="7",LEFT(TRIM(A184),1)="8",LEFT(TRIM(A184),1)="9"))),"Compte à corriger",IF(NOT(AND(OR(C184="",ISNUMBER(C184)),OR(D184="",ISNUMBER(D184)),COUNT(C184:D184)&gt;0,C184&gt;=0,D184&gt;=0)),"Soldes à corriger",IF(COUNTIFS($A$14:$A$513,A184,$B$14:$B$513,B184,$C$14:$C$513,C184,$D$14:$D$513,D184,$F$14:$F$513,F184,$G$14:$G$513,G184)&gt;1,"Doublon exact",IF(LEFT(TRIM(A184),1)="7",IF(AND(F184&lt;&gt;"Avec droit",F184&lt;&gt;"Sans droit",F184&lt;&gt;"Exclu"),"TVA à qualifier",IF(AND(F184="Exclu",G184=""),"Exclusion à justifier","Prêt")),IF(AND(F184&lt;&gt;"",F184&lt;&gt;"Exclu"),"Qualification incohérente","Prêt")))))))</x:f>
      </x:c>
    </x:row>
    <x:row r="185" ht="35" customHeight="1">
      <x:c r="A185" s="41"/>
      <x:c r="B185" s="50"/>
      <x:c r="C185" s="45"/>
      <x:c r="D185" s="45"/>
      <x:c r="E185" s="46" t="str">
        <x:f>IF(COUNTA(A185:D185)=0,"",IF(AND(OR(C185="",ISNUMBER(C185)),OR(D185="",ISNUMBER(D185)),COUNT(C185:D185)&gt;0,C185&gt;=0,D185&gt;=0),SUM(D185)-SUM(C185),""))</x:f>
      </x:c>
      <x:c r="F185" s="38"/>
      <x:c r="G185" s="50"/>
      <x:c r="H185" s="53" t="str">
        <x:f>IF(COUNTA(A185:D185,F185:G185)=0,"",IF(OR(A185="",B185=""),"Compte / libellé requis",IF(NOT(AND(LEN(TRIM(A185))&gt;=3,OR(LEFT(TRIM(A185),1)="1",LEFT(TRIM(A185),1)="2",LEFT(TRIM(A185),1)="3",LEFT(TRIM(A185),1)="4",LEFT(TRIM(A185),1)="5",LEFT(TRIM(A185),1)="6",LEFT(TRIM(A185),1)="7",LEFT(TRIM(A185),1)="8",LEFT(TRIM(A185),1)="9"))),"Compte à corriger",IF(NOT(AND(OR(C185="",ISNUMBER(C185)),OR(D185="",ISNUMBER(D185)),COUNT(C185:D185)&gt;0,C185&gt;=0,D185&gt;=0)),"Soldes à corriger",IF(COUNTIFS($A$14:$A$513,A185,$B$14:$B$513,B185,$C$14:$C$513,C185,$D$14:$D$513,D185,$F$14:$F$513,F185,$G$14:$G$513,G185)&gt;1,"Doublon exact",IF(LEFT(TRIM(A185),1)="7",IF(AND(F185&lt;&gt;"Avec droit",F185&lt;&gt;"Sans droit",F185&lt;&gt;"Exclu"),"TVA à qualifier",IF(AND(F185="Exclu",G185=""),"Exclusion à justifier","Prêt")),IF(AND(F185&lt;&gt;"",F185&lt;&gt;"Exclu"),"Qualification incohérente","Prêt")))))))</x:f>
      </x:c>
    </x:row>
    <x:row r="186" ht="35" customHeight="1">
      <x:c r="A186" s="41"/>
      <x:c r="B186" s="50"/>
      <x:c r="C186" s="45"/>
      <x:c r="D186" s="45"/>
      <x:c r="E186" s="46" t="str">
        <x:f>IF(COUNTA(A186:D186)=0,"",IF(AND(OR(C186="",ISNUMBER(C186)),OR(D186="",ISNUMBER(D186)),COUNT(C186:D186)&gt;0,C186&gt;=0,D186&gt;=0),SUM(D186)-SUM(C186),""))</x:f>
      </x:c>
      <x:c r="F186" s="38"/>
      <x:c r="G186" s="50"/>
      <x:c r="H186" s="53" t="str">
        <x:f>IF(COUNTA(A186:D186,F186:G186)=0,"",IF(OR(A186="",B186=""),"Compte / libellé requis",IF(NOT(AND(LEN(TRIM(A186))&gt;=3,OR(LEFT(TRIM(A186),1)="1",LEFT(TRIM(A186),1)="2",LEFT(TRIM(A186),1)="3",LEFT(TRIM(A186),1)="4",LEFT(TRIM(A186),1)="5",LEFT(TRIM(A186),1)="6",LEFT(TRIM(A186),1)="7",LEFT(TRIM(A186),1)="8",LEFT(TRIM(A186),1)="9"))),"Compte à corriger",IF(NOT(AND(OR(C186="",ISNUMBER(C186)),OR(D186="",ISNUMBER(D186)),COUNT(C186:D186)&gt;0,C186&gt;=0,D186&gt;=0)),"Soldes à corriger",IF(COUNTIFS($A$14:$A$513,A186,$B$14:$B$513,B186,$C$14:$C$513,C186,$D$14:$D$513,D186,$F$14:$F$513,F186,$G$14:$G$513,G186)&gt;1,"Doublon exact",IF(LEFT(TRIM(A186),1)="7",IF(AND(F186&lt;&gt;"Avec droit",F186&lt;&gt;"Sans droit",F186&lt;&gt;"Exclu"),"TVA à qualifier",IF(AND(F186="Exclu",G186=""),"Exclusion à justifier","Prêt")),IF(AND(F186&lt;&gt;"",F186&lt;&gt;"Exclu"),"Qualification incohérente","Prêt")))))))</x:f>
      </x:c>
    </x:row>
    <x:row r="187" ht="35" customHeight="1">
      <x:c r="A187" s="41"/>
      <x:c r="B187" s="50"/>
      <x:c r="C187" s="45"/>
      <x:c r="D187" s="45"/>
      <x:c r="E187" s="46" t="str">
        <x:f>IF(COUNTA(A187:D187)=0,"",IF(AND(OR(C187="",ISNUMBER(C187)),OR(D187="",ISNUMBER(D187)),COUNT(C187:D187)&gt;0,C187&gt;=0,D187&gt;=0),SUM(D187)-SUM(C187),""))</x:f>
      </x:c>
      <x:c r="F187" s="38"/>
      <x:c r="G187" s="50"/>
      <x:c r="H187" s="53" t="str">
        <x:f>IF(COUNTA(A187:D187,F187:G187)=0,"",IF(OR(A187="",B187=""),"Compte / libellé requis",IF(NOT(AND(LEN(TRIM(A187))&gt;=3,OR(LEFT(TRIM(A187),1)="1",LEFT(TRIM(A187),1)="2",LEFT(TRIM(A187),1)="3",LEFT(TRIM(A187),1)="4",LEFT(TRIM(A187),1)="5",LEFT(TRIM(A187),1)="6",LEFT(TRIM(A187),1)="7",LEFT(TRIM(A187),1)="8",LEFT(TRIM(A187),1)="9"))),"Compte à corriger",IF(NOT(AND(OR(C187="",ISNUMBER(C187)),OR(D187="",ISNUMBER(D187)),COUNT(C187:D187)&gt;0,C187&gt;=0,D187&gt;=0)),"Soldes à corriger",IF(COUNTIFS($A$14:$A$513,A187,$B$14:$B$513,B187,$C$14:$C$513,C187,$D$14:$D$513,D187,$F$14:$F$513,F187,$G$14:$G$513,G187)&gt;1,"Doublon exact",IF(LEFT(TRIM(A187),1)="7",IF(AND(F187&lt;&gt;"Avec droit",F187&lt;&gt;"Sans droit",F187&lt;&gt;"Exclu"),"TVA à qualifier",IF(AND(F187="Exclu",G187=""),"Exclusion à justifier","Prêt")),IF(AND(F187&lt;&gt;"",F187&lt;&gt;"Exclu"),"Qualification incohérente","Prêt")))))))</x:f>
      </x:c>
    </x:row>
    <x:row r="188" ht="35" customHeight="1">
      <x:c r="A188" s="41"/>
      <x:c r="B188" s="50"/>
      <x:c r="C188" s="45"/>
      <x:c r="D188" s="45"/>
      <x:c r="E188" s="46" t="str">
        <x:f>IF(COUNTA(A188:D188)=0,"",IF(AND(OR(C188="",ISNUMBER(C188)),OR(D188="",ISNUMBER(D188)),COUNT(C188:D188)&gt;0,C188&gt;=0,D188&gt;=0),SUM(D188)-SUM(C188),""))</x:f>
      </x:c>
      <x:c r="F188" s="38"/>
      <x:c r="G188" s="50"/>
      <x:c r="H188" s="53" t="str">
        <x:f>IF(COUNTA(A188:D188,F188:G188)=0,"",IF(OR(A188="",B188=""),"Compte / libellé requis",IF(NOT(AND(LEN(TRIM(A188))&gt;=3,OR(LEFT(TRIM(A188),1)="1",LEFT(TRIM(A188),1)="2",LEFT(TRIM(A188),1)="3",LEFT(TRIM(A188),1)="4",LEFT(TRIM(A188),1)="5",LEFT(TRIM(A188),1)="6",LEFT(TRIM(A188),1)="7",LEFT(TRIM(A188),1)="8",LEFT(TRIM(A188),1)="9"))),"Compte à corriger",IF(NOT(AND(OR(C188="",ISNUMBER(C188)),OR(D188="",ISNUMBER(D188)),COUNT(C188:D188)&gt;0,C188&gt;=0,D188&gt;=0)),"Soldes à corriger",IF(COUNTIFS($A$14:$A$513,A188,$B$14:$B$513,B188,$C$14:$C$513,C188,$D$14:$D$513,D188,$F$14:$F$513,F188,$G$14:$G$513,G188)&gt;1,"Doublon exact",IF(LEFT(TRIM(A188),1)="7",IF(AND(F188&lt;&gt;"Avec droit",F188&lt;&gt;"Sans droit",F188&lt;&gt;"Exclu"),"TVA à qualifier",IF(AND(F188="Exclu",G188=""),"Exclusion à justifier","Prêt")),IF(AND(F188&lt;&gt;"",F188&lt;&gt;"Exclu"),"Qualification incohérente","Prêt")))))))</x:f>
      </x:c>
    </x:row>
    <x:row r="189" ht="35" customHeight="1">
      <x:c r="A189" s="41"/>
      <x:c r="B189" s="50"/>
      <x:c r="C189" s="45"/>
      <x:c r="D189" s="45"/>
      <x:c r="E189" s="46" t="str">
        <x:f>IF(COUNTA(A189:D189)=0,"",IF(AND(OR(C189="",ISNUMBER(C189)),OR(D189="",ISNUMBER(D189)),COUNT(C189:D189)&gt;0,C189&gt;=0,D189&gt;=0),SUM(D189)-SUM(C189),""))</x:f>
      </x:c>
      <x:c r="F189" s="38"/>
      <x:c r="G189" s="50"/>
      <x:c r="H189" s="53" t="str">
        <x:f>IF(COUNTA(A189:D189,F189:G189)=0,"",IF(OR(A189="",B189=""),"Compte / libellé requis",IF(NOT(AND(LEN(TRIM(A189))&gt;=3,OR(LEFT(TRIM(A189),1)="1",LEFT(TRIM(A189),1)="2",LEFT(TRIM(A189),1)="3",LEFT(TRIM(A189),1)="4",LEFT(TRIM(A189),1)="5",LEFT(TRIM(A189),1)="6",LEFT(TRIM(A189),1)="7",LEFT(TRIM(A189),1)="8",LEFT(TRIM(A189),1)="9"))),"Compte à corriger",IF(NOT(AND(OR(C189="",ISNUMBER(C189)),OR(D189="",ISNUMBER(D189)),COUNT(C189:D189)&gt;0,C189&gt;=0,D189&gt;=0)),"Soldes à corriger",IF(COUNTIFS($A$14:$A$513,A189,$B$14:$B$513,B189,$C$14:$C$513,C189,$D$14:$D$513,D189,$F$14:$F$513,F189,$G$14:$G$513,G189)&gt;1,"Doublon exact",IF(LEFT(TRIM(A189),1)="7",IF(AND(F189&lt;&gt;"Avec droit",F189&lt;&gt;"Sans droit",F189&lt;&gt;"Exclu"),"TVA à qualifier",IF(AND(F189="Exclu",G189=""),"Exclusion à justifier","Prêt")),IF(AND(F189&lt;&gt;"",F189&lt;&gt;"Exclu"),"Qualification incohérente","Prêt")))))))</x:f>
      </x:c>
    </x:row>
    <x:row r="190" ht="35" customHeight="1">
      <x:c r="A190" s="41"/>
      <x:c r="B190" s="50"/>
      <x:c r="C190" s="45"/>
      <x:c r="D190" s="45"/>
      <x:c r="E190" s="46" t="str">
        <x:f>IF(COUNTA(A190:D190)=0,"",IF(AND(OR(C190="",ISNUMBER(C190)),OR(D190="",ISNUMBER(D190)),COUNT(C190:D190)&gt;0,C190&gt;=0,D190&gt;=0),SUM(D190)-SUM(C190),""))</x:f>
      </x:c>
      <x:c r="F190" s="38"/>
      <x:c r="G190" s="50"/>
      <x:c r="H190" s="53" t="str">
        <x:f>IF(COUNTA(A190:D190,F190:G190)=0,"",IF(OR(A190="",B190=""),"Compte / libellé requis",IF(NOT(AND(LEN(TRIM(A190))&gt;=3,OR(LEFT(TRIM(A190),1)="1",LEFT(TRIM(A190),1)="2",LEFT(TRIM(A190),1)="3",LEFT(TRIM(A190),1)="4",LEFT(TRIM(A190),1)="5",LEFT(TRIM(A190),1)="6",LEFT(TRIM(A190),1)="7",LEFT(TRIM(A190),1)="8",LEFT(TRIM(A190),1)="9"))),"Compte à corriger",IF(NOT(AND(OR(C190="",ISNUMBER(C190)),OR(D190="",ISNUMBER(D190)),COUNT(C190:D190)&gt;0,C190&gt;=0,D190&gt;=0)),"Soldes à corriger",IF(COUNTIFS($A$14:$A$513,A190,$B$14:$B$513,B190,$C$14:$C$513,C190,$D$14:$D$513,D190,$F$14:$F$513,F190,$G$14:$G$513,G190)&gt;1,"Doublon exact",IF(LEFT(TRIM(A190),1)="7",IF(AND(F190&lt;&gt;"Avec droit",F190&lt;&gt;"Sans droit",F190&lt;&gt;"Exclu"),"TVA à qualifier",IF(AND(F190="Exclu",G190=""),"Exclusion à justifier","Prêt")),IF(AND(F190&lt;&gt;"",F190&lt;&gt;"Exclu"),"Qualification incohérente","Prêt")))))))</x:f>
      </x:c>
    </x:row>
    <x:row r="191" ht="35" customHeight="1">
      <x:c r="A191" s="41"/>
      <x:c r="B191" s="50"/>
      <x:c r="C191" s="45"/>
      <x:c r="D191" s="45"/>
      <x:c r="E191" s="46" t="str">
        <x:f>IF(COUNTA(A191:D191)=0,"",IF(AND(OR(C191="",ISNUMBER(C191)),OR(D191="",ISNUMBER(D191)),COUNT(C191:D191)&gt;0,C191&gt;=0,D191&gt;=0),SUM(D191)-SUM(C191),""))</x:f>
      </x:c>
      <x:c r="F191" s="38"/>
      <x:c r="G191" s="50"/>
      <x:c r="H191" s="53" t="str">
        <x:f>IF(COUNTA(A191:D191,F191:G191)=0,"",IF(OR(A191="",B191=""),"Compte / libellé requis",IF(NOT(AND(LEN(TRIM(A191))&gt;=3,OR(LEFT(TRIM(A191),1)="1",LEFT(TRIM(A191),1)="2",LEFT(TRIM(A191),1)="3",LEFT(TRIM(A191),1)="4",LEFT(TRIM(A191),1)="5",LEFT(TRIM(A191),1)="6",LEFT(TRIM(A191),1)="7",LEFT(TRIM(A191),1)="8",LEFT(TRIM(A191),1)="9"))),"Compte à corriger",IF(NOT(AND(OR(C191="",ISNUMBER(C191)),OR(D191="",ISNUMBER(D191)),COUNT(C191:D191)&gt;0,C191&gt;=0,D191&gt;=0)),"Soldes à corriger",IF(COUNTIFS($A$14:$A$513,A191,$B$14:$B$513,B191,$C$14:$C$513,C191,$D$14:$D$513,D191,$F$14:$F$513,F191,$G$14:$G$513,G191)&gt;1,"Doublon exact",IF(LEFT(TRIM(A191),1)="7",IF(AND(F191&lt;&gt;"Avec droit",F191&lt;&gt;"Sans droit",F191&lt;&gt;"Exclu"),"TVA à qualifier",IF(AND(F191="Exclu",G191=""),"Exclusion à justifier","Prêt")),IF(AND(F191&lt;&gt;"",F191&lt;&gt;"Exclu"),"Qualification incohérente","Prêt")))))))</x:f>
      </x:c>
    </x:row>
    <x:row r="192" ht="35" customHeight="1">
      <x:c r="A192" s="41"/>
      <x:c r="B192" s="50"/>
      <x:c r="C192" s="45"/>
      <x:c r="D192" s="45"/>
      <x:c r="E192" s="46" t="str">
        <x:f>IF(COUNTA(A192:D192)=0,"",IF(AND(OR(C192="",ISNUMBER(C192)),OR(D192="",ISNUMBER(D192)),COUNT(C192:D192)&gt;0,C192&gt;=0,D192&gt;=0),SUM(D192)-SUM(C192),""))</x:f>
      </x:c>
      <x:c r="F192" s="38"/>
      <x:c r="G192" s="50"/>
      <x:c r="H192" s="53" t="str">
        <x:f>IF(COUNTA(A192:D192,F192:G192)=0,"",IF(OR(A192="",B192=""),"Compte / libellé requis",IF(NOT(AND(LEN(TRIM(A192))&gt;=3,OR(LEFT(TRIM(A192),1)="1",LEFT(TRIM(A192),1)="2",LEFT(TRIM(A192),1)="3",LEFT(TRIM(A192),1)="4",LEFT(TRIM(A192),1)="5",LEFT(TRIM(A192),1)="6",LEFT(TRIM(A192),1)="7",LEFT(TRIM(A192),1)="8",LEFT(TRIM(A192),1)="9"))),"Compte à corriger",IF(NOT(AND(OR(C192="",ISNUMBER(C192)),OR(D192="",ISNUMBER(D192)),COUNT(C192:D192)&gt;0,C192&gt;=0,D192&gt;=0)),"Soldes à corriger",IF(COUNTIFS($A$14:$A$513,A192,$B$14:$B$513,B192,$C$14:$C$513,C192,$D$14:$D$513,D192,$F$14:$F$513,F192,$G$14:$G$513,G192)&gt;1,"Doublon exact",IF(LEFT(TRIM(A192),1)="7",IF(AND(F192&lt;&gt;"Avec droit",F192&lt;&gt;"Sans droit",F192&lt;&gt;"Exclu"),"TVA à qualifier",IF(AND(F192="Exclu",G192=""),"Exclusion à justifier","Prêt")),IF(AND(F192&lt;&gt;"",F192&lt;&gt;"Exclu"),"Qualification incohérente","Prêt")))))))</x:f>
      </x:c>
    </x:row>
    <x:row r="193" ht="35" customHeight="1">
      <x:c r="A193" s="41"/>
      <x:c r="B193" s="50"/>
      <x:c r="C193" s="45"/>
      <x:c r="D193" s="45"/>
      <x:c r="E193" s="46" t="str">
        <x:f>IF(COUNTA(A193:D193)=0,"",IF(AND(OR(C193="",ISNUMBER(C193)),OR(D193="",ISNUMBER(D193)),COUNT(C193:D193)&gt;0,C193&gt;=0,D193&gt;=0),SUM(D193)-SUM(C193),""))</x:f>
      </x:c>
      <x:c r="F193" s="38"/>
      <x:c r="G193" s="50"/>
      <x:c r="H193" s="53" t="str">
        <x:f>IF(COUNTA(A193:D193,F193:G193)=0,"",IF(OR(A193="",B193=""),"Compte / libellé requis",IF(NOT(AND(LEN(TRIM(A193))&gt;=3,OR(LEFT(TRIM(A193),1)="1",LEFT(TRIM(A193),1)="2",LEFT(TRIM(A193),1)="3",LEFT(TRIM(A193),1)="4",LEFT(TRIM(A193),1)="5",LEFT(TRIM(A193),1)="6",LEFT(TRIM(A193),1)="7",LEFT(TRIM(A193),1)="8",LEFT(TRIM(A193),1)="9"))),"Compte à corriger",IF(NOT(AND(OR(C193="",ISNUMBER(C193)),OR(D193="",ISNUMBER(D193)),COUNT(C193:D193)&gt;0,C193&gt;=0,D193&gt;=0)),"Soldes à corriger",IF(COUNTIFS($A$14:$A$513,A193,$B$14:$B$513,B193,$C$14:$C$513,C193,$D$14:$D$513,D193,$F$14:$F$513,F193,$G$14:$G$513,G193)&gt;1,"Doublon exact",IF(LEFT(TRIM(A193),1)="7",IF(AND(F193&lt;&gt;"Avec droit",F193&lt;&gt;"Sans droit",F193&lt;&gt;"Exclu"),"TVA à qualifier",IF(AND(F193="Exclu",G193=""),"Exclusion à justifier","Prêt")),IF(AND(F193&lt;&gt;"",F193&lt;&gt;"Exclu"),"Qualification incohérente","Prêt")))))))</x:f>
      </x:c>
    </x:row>
    <x:row r="194" ht="35" customHeight="1">
      <x:c r="A194" s="41"/>
      <x:c r="B194" s="50"/>
      <x:c r="C194" s="45"/>
      <x:c r="D194" s="45"/>
      <x:c r="E194" s="46" t="str">
        <x:f>IF(COUNTA(A194:D194)=0,"",IF(AND(OR(C194="",ISNUMBER(C194)),OR(D194="",ISNUMBER(D194)),COUNT(C194:D194)&gt;0,C194&gt;=0,D194&gt;=0),SUM(D194)-SUM(C194),""))</x:f>
      </x:c>
      <x:c r="F194" s="38"/>
      <x:c r="G194" s="50"/>
      <x:c r="H194" s="53" t="str">
        <x:f>IF(COUNTA(A194:D194,F194:G194)=0,"",IF(OR(A194="",B194=""),"Compte / libellé requis",IF(NOT(AND(LEN(TRIM(A194))&gt;=3,OR(LEFT(TRIM(A194),1)="1",LEFT(TRIM(A194),1)="2",LEFT(TRIM(A194),1)="3",LEFT(TRIM(A194),1)="4",LEFT(TRIM(A194),1)="5",LEFT(TRIM(A194),1)="6",LEFT(TRIM(A194),1)="7",LEFT(TRIM(A194),1)="8",LEFT(TRIM(A194),1)="9"))),"Compte à corriger",IF(NOT(AND(OR(C194="",ISNUMBER(C194)),OR(D194="",ISNUMBER(D194)),COUNT(C194:D194)&gt;0,C194&gt;=0,D194&gt;=0)),"Soldes à corriger",IF(COUNTIFS($A$14:$A$513,A194,$B$14:$B$513,B194,$C$14:$C$513,C194,$D$14:$D$513,D194,$F$14:$F$513,F194,$G$14:$G$513,G194)&gt;1,"Doublon exact",IF(LEFT(TRIM(A194),1)="7",IF(AND(F194&lt;&gt;"Avec droit",F194&lt;&gt;"Sans droit",F194&lt;&gt;"Exclu"),"TVA à qualifier",IF(AND(F194="Exclu",G194=""),"Exclusion à justifier","Prêt")),IF(AND(F194&lt;&gt;"",F194&lt;&gt;"Exclu"),"Qualification incohérente","Prêt")))))))</x:f>
      </x:c>
    </x:row>
    <x:row r="195" ht="35" customHeight="1">
      <x:c r="A195" s="41"/>
      <x:c r="B195" s="50"/>
      <x:c r="C195" s="45"/>
      <x:c r="D195" s="45"/>
      <x:c r="E195" s="46" t="str">
        <x:f>IF(COUNTA(A195:D195)=0,"",IF(AND(OR(C195="",ISNUMBER(C195)),OR(D195="",ISNUMBER(D195)),COUNT(C195:D195)&gt;0,C195&gt;=0,D195&gt;=0),SUM(D195)-SUM(C195),""))</x:f>
      </x:c>
      <x:c r="F195" s="38"/>
      <x:c r="G195" s="50"/>
      <x:c r="H195" s="53" t="str">
        <x:f>IF(COUNTA(A195:D195,F195:G195)=0,"",IF(OR(A195="",B195=""),"Compte / libellé requis",IF(NOT(AND(LEN(TRIM(A195))&gt;=3,OR(LEFT(TRIM(A195),1)="1",LEFT(TRIM(A195),1)="2",LEFT(TRIM(A195),1)="3",LEFT(TRIM(A195),1)="4",LEFT(TRIM(A195),1)="5",LEFT(TRIM(A195),1)="6",LEFT(TRIM(A195),1)="7",LEFT(TRIM(A195),1)="8",LEFT(TRIM(A195),1)="9"))),"Compte à corriger",IF(NOT(AND(OR(C195="",ISNUMBER(C195)),OR(D195="",ISNUMBER(D195)),COUNT(C195:D195)&gt;0,C195&gt;=0,D195&gt;=0)),"Soldes à corriger",IF(COUNTIFS($A$14:$A$513,A195,$B$14:$B$513,B195,$C$14:$C$513,C195,$D$14:$D$513,D195,$F$14:$F$513,F195,$G$14:$G$513,G195)&gt;1,"Doublon exact",IF(LEFT(TRIM(A195),1)="7",IF(AND(F195&lt;&gt;"Avec droit",F195&lt;&gt;"Sans droit",F195&lt;&gt;"Exclu"),"TVA à qualifier",IF(AND(F195="Exclu",G195=""),"Exclusion à justifier","Prêt")),IF(AND(F195&lt;&gt;"",F195&lt;&gt;"Exclu"),"Qualification incohérente","Prêt")))))))</x:f>
      </x:c>
    </x:row>
    <x:row r="196" ht="35" customHeight="1">
      <x:c r="A196" s="41"/>
      <x:c r="B196" s="50"/>
      <x:c r="C196" s="45"/>
      <x:c r="D196" s="45"/>
      <x:c r="E196" s="46" t="str">
        <x:f>IF(COUNTA(A196:D196)=0,"",IF(AND(OR(C196="",ISNUMBER(C196)),OR(D196="",ISNUMBER(D196)),COUNT(C196:D196)&gt;0,C196&gt;=0,D196&gt;=0),SUM(D196)-SUM(C196),""))</x:f>
      </x:c>
      <x:c r="F196" s="38"/>
      <x:c r="G196" s="50"/>
      <x:c r="H196" s="53" t="str">
        <x:f>IF(COUNTA(A196:D196,F196:G196)=0,"",IF(OR(A196="",B196=""),"Compte / libellé requis",IF(NOT(AND(LEN(TRIM(A196))&gt;=3,OR(LEFT(TRIM(A196),1)="1",LEFT(TRIM(A196),1)="2",LEFT(TRIM(A196),1)="3",LEFT(TRIM(A196),1)="4",LEFT(TRIM(A196),1)="5",LEFT(TRIM(A196),1)="6",LEFT(TRIM(A196),1)="7",LEFT(TRIM(A196),1)="8",LEFT(TRIM(A196),1)="9"))),"Compte à corriger",IF(NOT(AND(OR(C196="",ISNUMBER(C196)),OR(D196="",ISNUMBER(D196)),COUNT(C196:D196)&gt;0,C196&gt;=0,D196&gt;=0)),"Soldes à corriger",IF(COUNTIFS($A$14:$A$513,A196,$B$14:$B$513,B196,$C$14:$C$513,C196,$D$14:$D$513,D196,$F$14:$F$513,F196,$G$14:$G$513,G196)&gt;1,"Doublon exact",IF(LEFT(TRIM(A196),1)="7",IF(AND(F196&lt;&gt;"Avec droit",F196&lt;&gt;"Sans droit",F196&lt;&gt;"Exclu"),"TVA à qualifier",IF(AND(F196="Exclu",G196=""),"Exclusion à justifier","Prêt")),IF(AND(F196&lt;&gt;"",F196&lt;&gt;"Exclu"),"Qualification incohérente","Prêt")))))))</x:f>
      </x:c>
    </x:row>
    <x:row r="197" ht="35" customHeight="1">
      <x:c r="A197" s="41"/>
      <x:c r="B197" s="50"/>
      <x:c r="C197" s="45"/>
      <x:c r="D197" s="45"/>
      <x:c r="E197" s="46" t="str">
        <x:f>IF(COUNTA(A197:D197)=0,"",IF(AND(OR(C197="",ISNUMBER(C197)),OR(D197="",ISNUMBER(D197)),COUNT(C197:D197)&gt;0,C197&gt;=0,D197&gt;=0),SUM(D197)-SUM(C197),""))</x:f>
      </x:c>
      <x:c r="F197" s="38"/>
      <x:c r="G197" s="50"/>
      <x:c r="H197" s="53" t="str">
        <x:f>IF(COUNTA(A197:D197,F197:G197)=0,"",IF(OR(A197="",B197=""),"Compte / libellé requis",IF(NOT(AND(LEN(TRIM(A197))&gt;=3,OR(LEFT(TRIM(A197),1)="1",LEFT(TRIM(A197),1)="2",LEFT(TRIM(A197),1)="3",LEFT(TRIM(A197),1)="4",LEFT(TRIM(A197),1)="5",LEFT(TRIM(A197),1)="6",LEFT(TRIM(A197),1)="7",LEFT(TRIM(A197),1)="8",LEFT(TRIM(A197),1)="9"))),"Compte à corriger",IF(NOT(AND(OR(C197="",ISNUMBER(C197)),OR(D197="",ISNUMBER(D197)),COUNT(C197:D197)&gt;0,C197&gt;=0,D197&gt;=0)),"Soldes à corriger",IF(COUNTIFS($A$14:$A$513,A197,$B$14:$B$513,B197,$C$14:$C$513,C197,$D$14:$D$513,D197,$F$14:$F$513,F197,$G$14:$G$513,G197)&gt;1,"Doublon exact",IF(LEFT(TRIM(A197),1)="7",IF(AND(F197&lt;&gt;"Avec droit",F197&lt;&gt;"Sans droit",F197&lt;&gt;"Exclu"),"TVA à qualifier",IF(AND(F197="Exclu",G197=""),"Exclusion à justifier","Prêt")),IF(AND(F197&lt;&gt;"",F197&lt;&gt;"Exclu"),"Qualification incohérente","Prêt")))))))</x:f>
      </x:c>
    </x:row>
    <x:row r="198" ht="35" customHeight="1">
      <x:c r="A198" s="41"/>
      <x:c r="B198" s="50"/>
      <x:c r="C198" s="45"/>
      <x:c r="D198" s="45"/>
      <x:c r="E198" s="46" t="str">
        <x:f>IF(COUNTA(A198:D198)=0,"",IF(AND(OR(C198="",ISNUMBER(C198)),OR(D198="",ISNUMBER(D198)),COUNT(C198:D198)&gt;0,C198&gt;=0,D198&gt;=0),SUM(D198)-SUM(C198),""))</x:f>
      </x:c>
      <x:c r="F198" s="38"/>
      <x:c r="G198" s="50"/>
      <x:c r="H198" s="53" t="str">
        <x:f>IF(COUNTA(A198:D198,F198:G198)=0,"",IF(OR(A198="",B198=""),"Compte / libellé requis",IF(NOT(AND(LEN(TRIM(A198))&gt;=3,OR(LEFT(TRIM(A198),1)="1",LEFT(TRIM(A198),1)="2",LEFT(TRIM(A198),1)="3",LEFT(TRIM(A198),1)="4",LEFT(TRIM(A198),1)="5",LEFT(TRIM(A198),1)="6",LEFT(TRIM(A198),1)="7",LEFT(TRIM(A198),1)="8",LEFT(TRIM(A198),1)="9"))),"Compte à corriger",IF(NOT(AND(OR(C198="",ISNUMBER(C198)),OR(D198="",ISNUMBER(D198)),COUNT(C198:D198)&gt;0,C198&gt;=0,D198&gt;=0)),"Soldes à corriger",IF(COUNTIFS($A$14:$A$513,A198,$B$14:$B$513,B198,$C$14:$C$513,C198,$D$14:$D$513,D198,$F$14:$F$513,F198,$G$14:$G$513,G198)&gt;1,"Doublon exact",IF(LEFT(TRIM(A198),1)="7",IF(AND(F198&lt;&gt;"Avec droit",F198&lt;&gt;"Sans droit",F198&lt;&gt;"Exclu"),"TVA à qualifier",IF(AND(F198="Exclu",G198=""),"Exclusion à justifier","Prêt")),IF(AND(F198&lt;&gt;"",F198&lt;&gt;"Exclu"),"Qualification incohérente","Prêt")))))))</x:f>
      </x:c>
    </x:row>
    <x:row r="199" ht="35" customHeight="1">
      <x:c r="A199" s="41"/>
      <x:c r="B199" s="50"/>
      <x:c r="C199" s="45"/>
      <x:c r="D199" s="45"/>
      <x:c r="E199" s="46" t="str">
        <x:f>IF(COUNTA(A199:D199)=0,"",IF(AND(OR(C199="",ISNUMBER(C199)),OR(D199="",ISNUMBER(D199)),COUNT(C199:D199)&gt;0,C199&gt;=0,D199&gt;=0),SUM(D199)-SUM(C199),""))</x:f>
      </x:c>
      <x:c r="F199" s="38"/>
      <x:c r="G199" s="50"/>
      <x:c r="H199" s="53" t="str">
        <x:f>IF(COUNTA(A199:D199,F199:G199)=0,"",IF(OR(A199="",B199=""),"Compte / libellé requis",IF(NOT(AND(LEN(TRIM(A199))&gt;=3,OR(LEFT(TRIM(A199),1)="1",LEFT(TRIM(A199),1)="2",LEFT(TRIM(A199),1)="3",LEFT(TRIM(A199),1)="4",LEFT(TRIM(A199),1)="5",LEFT(TRIM(A199),1)="6",LEFT(TRIM(A199),1)="7",LEFT(TRIM(A199),1)="8",LEFT(TRIM(A199),1)="9"))),"Compte à corriger",IF(NOT(AND(OR(C199="",ISNUMBER(C199)),OR(D199="",ISNUMBER(D199)),COUNT(C199:D199)&gt;0,C199&gt;=0,D199&gt;=0)),"Soldes à corriger",IF(COUNTIFS($A$14:$A$513,A199,$B$14:$B$513,B199,$C$14:$C$513,C199,$D$14:$D$513,D199,$F$14:$F$513,F199,$G$14:$G$513,G199)&gt;1,"Doublon exact",IF(LEFT(TRIM(A199),1)="7",IF(AND(F199&lt;&gt;"Avec droit",F199&lt;&gt;"Sans droit",F199&lt;&gt;"Exclu"),"TVA à qualifier",IF(AND(F199="Exclu",G199=""),"Exclusion à justifier","Prêt")),IF(AND(F199&lt;&gt;"",F199&lt;&gt;"Exclu"),"Qualification incohérente","Prêt")))))))</x:f>
      </x:c>
    </x:row>
    <x:row r="200" ht="35" customHeight="1">
      <x:c r="A200" s="41"/>
      <x:c r="B200" s="50"/>
      <x:c r="C200" s="45"/>
      <x:c r="D200" s="45"/>
      <x:c r="E200" s="46" t="str">
        <x:f>IF(COUNTA(A200:D200)=0,"",IF(AND(OR(C200="",ISNUMBER(C200)),OR(D200="",ISNUMBER(D200)),COUNT(C200:D200)&gt;0,C200&gt;=0,D200&gt;=0),SUM(D200)-SUM(C200),""))</x:f>
      </x:c>
      <x:c r="F200" s="38"/>
      <x:c r="G200" s="50"/>
      <x:c r="H200" s="53" t="str">
        <x:f>IF(COUNTA(A200:D200,F200:G200)=0,"",IF(OR(A200="",B200=""),"Compte / libellé requis",IF(NOT(AND(LEN(TRIM(A200))&gt;=3,OR(LEFT(TRIM(A200),1)="1",LEFT(TRIM(A200),1)="2",LEFT(TRIM(A200),1)="3",LEFT(TRIM(A200),1)="4",LEFT(TRIM(A200),1)="5",LEFT(TRIM(A200),1)="6",LEFT(TRIM(A200),1)="7",LEFT(TRIM(A200),1)="8",LEFT(TRIM(A200),1)="9"))),"Compte à corriger",IF(NOT(AND(OR(C200="",ISNUMBER(C200)),OR(D200="",ISNUMBER(D200)),COUNT(C200:D200)&gt;0,C200&gt;=0,D200&gt;=0)),"Soldes à corriger",IF(COUNTIFS($A$14:$A$513,A200,$B$14:$B$513,B200,$C$14:$C$513,C200,$D$14:$D$513,D200,$F$14:$F$513,F200,$G$14:$G$513,G200)&gt;1,"Doublon exact",IF(LEFT(TRIM(A200),1)="7",IF(AND(F200&lt;&gt;"Avec droit",F200&lt;&gt;"Sans droit",F200&lt;&gt;"Exclu"),"TVA à qualifier",IF(AND(F200="Exclu",G200=""),"Exclusion à justifier","Prêt")),IF(AND(F200&lt;&gt;"",F200&lt;&gt;"Exclu"),"Qualification incohérente","Prêt")))))))</x:f>
      </x:c>
    </x:row>
    <x:row r="201" ht="35" customHeight="1">
      <x:c r="A201" s="41"/>
      <x:c r="B201" s="50"/>
      <x:c r="C201" s="45"/>
      <x:c r="D201" s="45"/>
      <x:c r="E201" s="46" t="str">
        <x:f>IF(COUNTA(A201:D201)=0,"",IF(AND(OR(C201="",ISNUMBER(C201)),OR(D201="",ISNUMBER(D201)),COUNT(C201:D201)&gt;0,C201&gt;=0,D201&gt;=0),SUM(D201)-SUM(C201),""))</x:f>
      </x:c>
      <x:c r="F201" s="38"/>
      <x:c r="G201" s="50"/>
      <x:c r="H201" s="53" t="str">
        <x:f>IF(COUNTA(A201:D201,F201:G201)=0,"",IF(OR(A201="",B201=""),"Compte / libellé requis",IF(NOT(AND(LEN(TRIM(A201))&gt;=3,OR(LEFT(TRIM(A201),1)="1",LEFT(TRIM(A201),1)="2",LEFT(TRIM(A201),1)="3",LEFT(TRIM(A201),1)="4",LEFT(TRIM(A201),1)="5",LEFT(TRIM(A201),1)="6",LEFT(TRIM(A201),1)="7",LEFT(TRIM(A201),1)="8",LEFT(TRIM(A201),1)="9"))),"Compte à corriger",IF(NOT(AND(OR(C201="",ISNUMBER(C201)),OR(D201="",ISNUMBER(D201)),COUNT(C201:D201)&gt;0,C201&gt;=0,D201&gt;=0)),"Soldes à corriger",IF(COUNTIFS($A$14:$A$513,A201,$B$14:$B$513,B201,$C$14:$C$513,C201,$D$14:$D$513,D201,$F$14:$F$513,F201,$G$14:$G$513,G201)&gt;1,"Doublon exact",IF(LEFT(TRIM(A201),1)="7",IF(AND(F201&lt;&gt;"Avec droit",F201&lt;&gt;"Sans droit",F201&lt;&gt;"Exclu"),"TVA à qualifier",IF(AND(F201="Exclu",G201=""),"Exclusion à justifier","Prêt")),IF(AND(F201&lt;&gt;"",F201&lt;&gt;"Exclu"),"Qualification incohérente","Prêt")))))))</x:f>
      </x:c>
    </x:row>
    <x:row r="202" ht="35" customHeight="1">
      <x:c r="A202" s="41"/>
      <x:c r="B202" s="50"/>
      <x:c r="C202" s="45"/>
      <x:c r="D202" s="45"/>
      <x:c r="E202" s="46" t="str">
        <x:f>IF(COUNTA(A202:D202)=0,"",IF(AND(OR(C202="",ISNUMBER(C202)),OR(D202="",ISNUMBER(D202)),COUNT(C202:D202)&gt;0,C202&gt;=0,D202&gt;=0),SUM(D202)-SUM(C202),""))</x:f>
      </x:c>
      <x:c r="F202" s="38"/>
      <x:c r="G202" s="50"/>
      <x:c r="H202" s="53" t="str">
        <x:f>IF(COUNTA(A202:D202,F202:G202)=0,"",IF(OR(A202="",B202=""),"Compte / libellé requis",IF(NOT(AND(LEN(TRIM(A202))&gt;=3,OR(LEFT(TRIM(A202),1)="1",LEFT(TRIM(A202),1)="2",LEFT(TRIM(A202),1)="3",LEFT(TRIM(A202),1)="4",LEFT(TRIM(A202),1)="5",LEFT(TRIM(A202),1)="6",LEFT(TRIM(A202),1)="7",LEFT(TRIM(A202),1)="8",LEFT(TRIM(A202),1)="9"))),"Compte à corriger",IF(NOT(AND(OR(C202="",ISNUMBER(C202)),OR(D202="",ISNUMBER(D202)),COUNT(C202:D202)&gt;0,C202&gt;=0,D202&gt;=0)),"Soldes à corriger",IF(COUNTIFS($A$14:$A$513,A202,$B$14:$B$513,B202,$C$14:$C$513,C202,$D$14:$D$513,D202,$F$14:$F$513,F202,$G$14:$G$513,G202)&gt;1,"Doublon exact",IF(LEFT(TRIM(A202),1)="7",IF(AND(F202&lt;&gt;"Avec droit",F202&lt;&gt;"Sans droit",F202&lt;&gt;"Exclu"),"TVA à qualifier",IF(AND(F202="Exclu",G202=""),"Exclusion à justifier","Prêt")),IF(AND(F202&lt;&gt;"",F202&lt;&gt;"Exclu"),"Qualification incohérente","Prêt")))))))</x:f>
      </x:c>
    </x:row>
    <x:row r="203" ht="35" customHeight="1">
      <x:c r="A203" s="41"/>
      <x:c r="B203" s="50"/>
      <x:c r="C203" s="45"/>
      <x:c r="D203" s="45"/>
      <x:c r="E203" s="46" t="str">
        <x:f>IF(COUNTA(A203:D203)=0,"",IF(AND(OR(C203="",ISNUMBER(C203)),OR(D203="",ISNUMBER(D203)),COUNT(C203:D203)&gt;0,C203&gt;=0,D203&gt;=0),SUM(D203)-SUM(C203),""))</x:f>
      </x:c>
      <x:c r="F203" s="38"/>
      <x:c r="G203" s="50"/>
      <x:c r="H203" s="53" t="str">
        <x:f>IF(COUNTA(A203:D203,F203:G203)=0,"",IF(OR(A203="",B203=""),"Compte / libellé requis",IF(NOT(AND(LEN(TRIM(A203))&gt;=3,OR(LEFT(TRIM(A203),1)="1",LEFT(TRIM(A203),1)="2",LEFT(TRIM(A203),1)="3",LEFT(TRIM(A203),1)="4",LEFT(TRIM(A203),1)="5",LEFT(TRIM(A203),1)="6",LEFT(TRIM(A203),1)="7",LEFT(TRIM(A203),1)="8",LEFT(TRIM(A203),1)="9"))),"Compte à corriger",IF(NOT(AND(OR(C203="",ISNUMBER(C203)),OR(D203="",ISNUMBER(D203)),COUNT(C203:D203)&gt;0,C203&gt;=0,D203&gt;=0)),"Soldes à corriger",IF(COUNTIFS($A$14:$A$513,A203,$B$14:$B$513,B203,$C$14:$C$513,C203,$D$14:$D$513,D203,$F$14:$F$513,F203,$G$14:$G$513,G203)&gt;1,"Doublon exact",IF(LEFT(TRIM(A203),1)="7",IF(AND(F203&lt;&gt;"Avec droit",F203&lt;&gt;"Sans droit",F203&lt;&gt;"Exclu"),"TVA à qualifier",IF(AND(F203="Exclu",G203=""),"Exclusion à justifier","Prêt")),IF(AND(F203&lt;&gt;"",F203&lt;&gt;"Exclu"),"Qualification incohérente","Prêt")))))))</x:f>
      </x:c>
    </x:row>
    <x:row r="204" ht="35" customHeight="1">
      <x:c r="A204" s="41"/>
      <x:c r="B204" s="50"/>
      <x:c r="C204" s="45"/>
      <x:c r="D204" s="45"/>
      <x:c r="E204" s="46" t="str">
        <x:f>IF(COUNTA(A204:D204)=0,"",IF(AND(OR(C204="",ISNUMBER(C204)),OR(D204="",ISNUMBER(D204)),COUNT(C204:D204)&gt;0,C204&gt;=0,D204&gt;=0),SUM(D204)-SUM(C204),""))</x:f>
      </x:c>
      <x:c r="F204" s="38"/>
      <x:c r="G204" s="50"/>
      <x:c r="H204" s="53" t="str">
        <x:f>IF(COUNTA(A204:D204,F204:G204)=0,"",IF(OR(A204="",B204=""),"Compte / libellé requis",IF(NOT(AND(LEN(TRIM(A204))&gt;=3,OR(LEFT(TRIM(A204),1)="1",LEFT(TRIM(A204),1)="2",LEFT(TRIM(A204),1)="3",LEFT(TRIM(A204),1)="4",LEFT(TRIM(A204),1)="5",LEFT(TRIM(A204),1)="6",LEFT(TRIM(A204),1)="7",LEFT(TRIM(A204),1)="8",LEFT(TRIM(A204),1)="9"))),"Compte à corriger",IF(NOT(AND(OR(C204="",ISNUMBER(C204)),OR(D204="",ISNUMBER(D204)),COUNT(C204:D204)&gt;0,C204&gt;=0,D204&gt;=0)),"Soldes à corriger",IF(COUNTIFS($A$14:$A$513,A204,$B$14:$B$513,B204,$C$14:$C$513,C204,$D$14:$D$513,D204,$F$14:$F$513,F204,$G$14:$G$513,G204)&gt;1,"Doublon exact",IF(LEFT(TRIM(A204),1)="7",IF(AND(F204&lt;&gt;"Avec droit",F204&lt;&gt;"Sans droit",F204&lt;&gt;"Exclu"),"TVA à qualifier",IF(AND(F204="Exclu",G204=""),"Exclusion à justifier","Prêt")),IF(AND(F204&lt;&gt;"",F204&lt;&gt;"Exclu"),"Qualification incohérente","Prêt")))))))</x:f>
      </x:c>
    </x:row>
    <x:row r="205" ht="35" customHeight="1">
      <x:c r="A205" s="41"/>
      <x:c r="B205" s="50"/>
      <x:c r="C205" s="45"/>
      <x:c r="D205" s="45"/>
      <x:c r="E205" s="46" t="str">
        <x:f>IF(COUNTA(A205:D205)=0,"",IF(AND(OR(C205="",ISNUMBER(C205)),OR(D205="",ISNUMBER(D205)),COUNT(C205:D205)&gt;0,C205&gt;=0,D205&gt;=0),SUM(D205)-SUM(C205),""))</x:f>
      </x:c>
      <x:c r="F205" s="38"/>
      <x:c r="G205" s="50"/>
      <x:c r="H205" s="53" t="str">
        <x:f>IF(COUNTA(A205:D205,F205:G205)=0,"",IF(OR(A205="",B205=""),"Compte / libellé requis",IF(NOT(AND(LEN(TRIM(A205))&gt;=3,OR(LEFT(TRIM(A205),1)="1",LEFT(TRIM(A205),1)="2",LEFT(TRIM(A205),1)="3",LEFT(TRIM(A205),1)="4",LEFT(TRIM(A205),1)="5",LEFT(TRIM(A205),1)="6",LEFT(TRIM(A205),1)="7",LEFT(TRIM(A205),1)="8",LEFT(TRIM(A205),1)="9"))),"Compte à corriger",IF(NOT(AND(OR(C205="",ISNUMBER(C205)),OR(D205="",ISNUMBER(D205)),COUNT(C205:D205)&gt;0,C205&gt;=0,D205&gt;=0)),"Soldes à corriger",IF(COUNTIFS($A$14:$A$513,A205,$B$14:$B$513,B205,$C$14:$C$513,C205,$D$14:$D$513,D205,$F$14:$F$513,F205,$G$14:$G$513,G205)&gt;1,"Doublon exact",IF(LEFT(TRIM(A205),1)="7",IF(AND(F205&lt;&gt;"Avec droit",F205&lt;&gt;"Sans droit",F205&lt;&gt;"Exclu"),"TVA à qualifier",IF(AND(F205="Exclu",G205=""),"Exclusion à justifier","Prêt")),IF(AND(F205&lt;&gt;"",F205&lt;&gt;"Exclu"),"Qualification incohérente","Prêt")))))))</x:f>
      </x:c>
    </x:row>
    <x:row r="206" ht="35" customHeight="1">
      <x:c r="A206" s="41"/>
      <x:c r="B206" s="50"/>
      <x:c r="C206" s="45"/>
      <x:c r="D206" s="45"/>
      <x:c r="E206" s="46" t="str">
        <x:f>IF(COUNTA(A206:D206)=0,"",IF(AND(OR(C206="",ISNUMBER(C206)),OR(D206="",ISNUMBER(D206)),COUNT(C206:D206)&gt;0,C206&gt;=0,D206&gt;=0),SUM(D206)-SUM(C206),""))</x:f>
      </x:c>
      <x:c r="F206" s="38"/>
      <x:c r="G206" s="50"/>
      <x:c r="H206" s="53" t="str">
        <x:f>IF(COUNTA(A206:D206,F206:G206)=0,"",IF(OR(A206="",B206=""),"Compte / libellé requis",IF(NOT(AND(LEN(TRIM(A206))&gt;=3,OR(LEFT(TRIM(A206),1)="1",LEFT(TRIM(A206),1)="2",LEFT(TRIM(A206),1)="3",LEFT(TRIM(A206),1)="4",LEFT(TRIM(A206),1)="5",LEFT(TRIM(A206),1)="6",LEFT(TRIM(A206),1)="7",LEFT(TRIM(A206),1)="8",LEFT(TRIM(A206),1)="9"))),"Compte à corriger",IF(NOT(AND(OR(C206="",ISNUMBER(C206)),OR(D206="",ISNUMBER(D206)),COUNT(C206:D206)&gt;0,C206&gt;=0,D206&gt;=0)),"Soldes à corriger",IF(COUNTIFS($A$14:$A$513,A206,$B$14:$B$513,B206,$C$14:$C$513,C206,$D$14:$D$513,D206,$F$14:$F$513,F206,$G$14:$G$513,G206)&gt;1,"Doublon exact",IF(LEFT(TRIM(A206),1)="7",IF(AND(F206&lt;&gt;"Avec droit",F206&lt;&gt;"Sans droit",F206&lt;&gt;"Exclu"),"TVA à qualifier",IF(AND(F206="Exclu",G206=""),"Exclusion à justifier","Prêt")),IF(AND(F206&lt;&gt;"",F206&lt;&gt;"Exclu"),"Qualification incohérente","Prêt")))))))</x:f>
      </x:c>
    </x:row>
    <x:row r="207" ht="35" customHeight="1">
      <x:c r="A207" s="41"/>
      <x:c r="B207" s="50"/>
      <x:c r="C207" s="45"/>
      <x:c r="D207" s="45"/>
      <x:c r="E207" s="46" t="str">
        <x:f>IF(COUNTA(A207:D207)=0,"",IF(AND(OR(C207="",ISNUMBER(C207)),OR(D207="",ISNUMBER(D207)),COUNT(C207:D207)&gt;0,C207&gt;=0,D207&gt;=0),SUM(D207)-SUM(C207),""))</x:f>
      </x:c>
      <x:c r="F207" s="38"/>
      <x:c r="G207" s="50"/>
      <x:c r="H207" s="53" t="str">
        <x:f>IF(COUNTA(A207:D207,F207:G207)=0,"",IF(OR(A207="",B207=""),"Compte / libellé requis",IF(NOT(AND(LEN(TRIM(A207))&gt;=3,OR(LEFT(TRIM(A207),1)="1",LEFT(TRIM(A207),1)="2",LEFT(TRIM(A207),1)="3",LEFT(TRIM(A207),1)="4",LEFT(TRIM(A207),1)="5",LEFT(TRIM(A207),1)="6",LEFT(TRIM(A207),1)="7",LEFT(TRIM(A207),1)="8",LEFT(TRIM(A207),1)="9"))),"Compte à corriger",IF(NOT(AND(OR(C207="",ISNUMBER(C207)),OR(D207="",ISNUMBER(D207)),COUNT(C207:D207)&gt;0,C207&gt;=0,D207&gt;=0)),"Soldes à corriger",IF(COUNTIFS($A$14:$A$513,A207,$B$14:$B$513,B207,$C$14:$C$513,C207,$D$14:$D$513,D207,$F$14:$F$513,F207,$G$14:$G$513,G207)&gt;1,"Doublon exact",IF(LEFT(TRIM(A207),1)="7",IF(AND(F207&lt;&gt;"Avec droit",F207&lt;&gt;"Sans droit",F207&lt;&gt;"Exclu"),"TVA à qualifier",IF(AND(F207="Exclu",G207=""),"Exclusion à justifier","Prêt")),IF(AND(F207&lt;&gt;"",F207&lt;&gt;"Exclu"),"Qualification incohérente","Prêt")))))))</x:f>
      </x:c>
    </x:row>
    <x:row r="208" ht="35" customHeight="1">
      <x:c r="A208" s="41"/>
      <x:c r="B208" s="50"/>
      <x:c r="C208" s="45"/>
      <x:c r="D208" s="45"/>
      <x:c r="E208" s="46" t="str">
        <x:f>IF(COUNTA(A208:D208)=0,"",IF(AND(OR(C208="",ISNUMBER(C208)),OR(D208="",ISNUMBER(D208)),COUNT(C208:D208)&gt;0,C208&gt;=0,D208&gt;=0),SUM(D208)-SUM(C208),""))</x:f>
      </x:c>
      <x:c r="F208" s="38"/>
      <x:c r="G208" s="50"/>
      <x:c r="H208" s="53" t="str">
        <x:f>IF(COUNTA(A208:D208,F208:G208)=0,"",IF(OR(A208="",B208=""),"Compte / libellé requis",IF(NOT(AND(LEN(TRIM(A208))&gt;=3,OR(LEFT(TRIM(A208),1)="1",LEFT(TRIM(A208),1)="2",LEFT(TRIM(A208),1)="3",LEFT(TRIM(A208),1)="4",LEFT(TRIM(A208),1)="5",LEFT(TRIM(A208),1)="6",LEFT(TRIM(A208),1)="7",LEFT(TRIM(A208),1)="8",LEFT(TRIM(A208),1)="9"))),"Compte à corriger",IF(NOT(AND(OR(C208="",ISNUMBER(C208)),OR(D208="",ISNUMBER(D208)),COUNT(C208:D208)&gt;0,C208&gt;=0,D208&gt;=0)),"Soldes à corriger",IF(COUNTIFS($A$14:$A$513,A208,$B$14:$B$513,B208,$C$14:$C$513,C208,$D$14:$D$513,D208,$F$14:$F$513,F208,$G$14:$G$513,G208)&gt;1,"Doublon exact",IF(LEFT(TRIM(A208),1)="7",IF(AND(F208&lt;&gt;"Avec droit",F208&lt;&gt;"Sans droit",F208&lt;&gt;"Exclu"),"TVA à qualifier",IF(AND(F208="Exclu",G208=""),"Exclusion à justifier","Prêt")),IF(AND(F208&lt;&gt;"",F208&lt;&gt;"Exclu"),"Qualification incohérente","Prêt")))))))</x:f>
      </x:c>
    </x:row>
    <x:row r="209" ht="35" customHeight="1">
      <x:c r="A209" s="41"/>
      <x:c r="B209" s="50"/>
      <x:c r="C209" s="45"/>
      <x:c r="D209" s="45"/>
      <x:c r="E209" s="46" t="str">
        <x:f>IF(COUNTA(A209:D209)=0,"",IF(AND(OR(C209="",ISNUMBER(C209)),OR(D209="",ISNUMBER(D209)),COUNT(C209:D209)&gt;0,C209&gt;=0,D209&gt;=0),SUM(D209)-SUM(C209),""))</x:f>
      </x:c>
      <x:c r="F209" s="38"/>
      <x:c r="G209" s="50"/>
      <x:c r="H209" s="53" t="str">
        <x:f>IF(COUNTA(A209:D209,F209:G209)=0,"",IF(OR(A209="",B209=""),"Compte / libellé requis",IF(NOT(AND(LEN(TRIM(A209))&gt;=3,OR(LEFT(TRIM(A209),1)="1",LEFT(TRIM(A209),1)="2",LEFT(TRIM(A209),1)="3",LEFT(TRIM(A209),1)="4",LEFT(TRIM(A209),1)="5",LEFT(TRIM(A209),1)="6",LEFT(TRIM(A209),1)="7",LEFT(TRIM(A209),1)="8",LEFT(TRIM(A209),1)="9"))),"Compte à corriger",IF(NOT(AND(OR(C209="",ISNUMBER(C209)),OR(D209="",ISNUMBER(D209)),COUNT(C209:D209)&gt;0,C209&gt;=0,D209&gt;=0)),"Soldes à corriger",IF(COUNTIFS($A$14:$A$513,A209,$B$14:$B$513,B209,$C$14:$C$513,C209,$D$14:$D$513,D209,$F$14:$F$513,F209,$G$14:$G$513,G209)&gt;1,"Doublon exact",IF(LEFT(TRIM(A209),1)="7",IF(AND(F209&lt;&gt;"Avec droit",F209&lt;&gt;"Sans droit",F209&lt;&gt;"Exclu"),"TVA à qualifier",IF(AND(F209="Exclu",G209=""),"Exclusion à justifier","Prêt")),IF(AND(F209&lt;&gt;"",F209&lt;&gt;"Exclu"),"Qualification incohérente","Prêt")))))))</x:f>
      </x:c>
    </x:row>
    <x:row r="210" ht="35" customHeight="1">
      <x:c r="A210" s="41"/>
      <x:c r="B210" s="50"/>
      <x:c r="C210" s="45"/>
      <x:c r="D210" s="45"/>
      <x:c r="E210" s="46" t="str">
        <x:f>IF(COUNTA(A210:D210)=0,"",IF(AND(OR(C210="",ISNUMBER(C210)),OR(D210="",ISNUMBER(D210)),COUNT(C210:D210)&gt;0,C210&gt;=0,D210&gt;=0),SUM(D210)-SUM(C210),""))</x:f>
      </x:c>
      <x:c r="F210" s="38"/>
      <x:c r="G210" s="50"/>
      <x:c r="H210" s="53" t="str">
        <x:f>IF(COUNTA(A210:D210,F210:G210)=0,"",IF(OR(A210="",B210=""),"Compte / libellé requis",IF(NOT(AND(LEN(TRIM(A210))&gt;=3,OR(LEFT(TRIM(A210),1)="1",LEFT(TRIM(A210),1)="2",LEFT(TRIM(A210),1)="3",LEFT(TRIM(A210),1)="4",LEFT(TRIM(A210),1)="5",LEFT(TRIM(A210),1)="6",LEFT(TRIM(A210),1)="7",LEFT(TRIM(A210),1)="8",LEFT(TRIM(A210),1)="9"))),"Compte à corriger",IF(NOT(AND(OR(C210="",ISNUMBER(C210)),OR(D210="",ISNUMBER(D210)),COUNT(C210:D210)&gt;0,C210&gt;=0,D210&gt;=0)),"Soldes à corriger",IF(COUNTIFS($A$14:$A$513,A210,$B$14:$B$513,B210,$C$14:$C$513,C210,$D$14:$D$513,D210,$F$14:$F$513,F210,$G$14:$G$513,G210)&gt;1,"Doublon exact",IF(LEFT(TRIM(A210),1)="7",IF(AND(F210&lt;&gt;"Avec droit",F210&lt;&gt;"Sans droit",F210&lt;&gt;"Exclu"),"TVA à qualifier",IF(AND(F210="Exclu",G210=""),"Exclusion à justifier","Prêt")),IF(AND(F210&lt;&gt;"",F210&lt;&gt;"Exclu"),"Qualification incohérente","Prêt")))))))</x:f>
      </x:c>
    </x:row>
    <x:row r="211" ht="35" customHeight="1">
      <x:c r="A211" s="41"/>
      <x:c r="B211" s="50"/>
      <x:c r="C211" s="45"/>
      <x:c r="D211" s="45"/>
      <x:c r="E211" s="46" t="str">
        <x:f>IF(COUNTA(A211:D211)=0,"",IF(AND(OR(C211="",ISNUMBER(C211)),OR(D211="",ISNUMBER(D211)),COUNT(C211:D211)&gt;0,C211&gt;=0,D211&gt;=0),SUM(D211)-SUM(C211),""))</x:f>
      </x:c>
      <x:c r="F211" s="38"/>
      <x:c r="G211" s="50"/>
      <x:c r="H211" s="53" t="str">
        <x:f>IF(COUNTA(A211:D211,F211:G211)=0,"",IF(OR(A211="",B211=""),"Compte / libellé requis",IF(NOT(AND(LEN(TRIM(A211))&gt;=3,OR(LEFT(TRIM(A211),1)="1",LEFT(TRIM(A211),1)="2",LEFT(TRIM(A211),1)="3",LEFT(TRIM(A211),1)="4",LEFT(TRIM(A211),1)="5",LEFT(TRIM(A211),1)="6",LEFT(TRIM(A211),1)="7",LEFT(TRIM(A211),1)="8",LEFT(TRIM(A211),1)="9"))),"Compte à corriger",IF(NOT(AND(OR(C211="",ISNUMBER(C211)),OR(D211="",ISNUMBER(D211)),COUNT(C211:D211)&gt;0,C211&gt;=0,D211&gt;=0)),"Soldes à corriger",IF(COUNTIFS($A$14:$A$513,A211,$B$14:$B$513,B211,$C$14:$C$513,C211,$D$14:$D$513,D211,$F$14:$F$513,F211,$G$14:$G$513,G211)&gt;1,"Doublon exact",IF(LEFT(TRIM(A211),1)="7",IF(AND(F211&lt;&gt;"Avec droit",F211&lt;&gt;"Sans droit",F211&lt;&gt;"Exclu"),"TVA à qualifier",IF(AND(F211="Exclu",G211=""),"Exclusion à justifier","Prêt")),IF(AND(F211&lt;&gt;"",F211&lt;&gt;"Exclu"),"Qualification incohérente","Prêt")))))))</x:f>
      </x:c>
    </x:row>
    <x:row r="212" ht="35" customHeight="1">
      <x:c r="A212" s="41"/>
      <x:c r="B212" s="50"/>
      <x:c r="C212" s="45"/>
      <x:c r="D212" s="45"/>
      <x:c r="E212" s="46" t="str">
        <x:f>IF(COUNTA(A212:D212)=0,"",IF(AND(OR(C212="",ISNUMBER(C212)),OR(D212="",ISNUMBER(D212)),COUNT(C212:D212)&gt;0,C212&gt;=0,D212&gt;=0),SUM(D212)-SUM(C212),""))</x:f>
      </x:c>
      <x:c r="F212" s="38"/>
      <x:c r="G212" s="50"/>
      <x:c r="H212" s="53" t="str">
        <x:f>IF(COUNTA(A212:D212,F212:G212)=0,"",IF(OR(A212="",B212=""),"Compte / libellé requis",IF(NOT(AND(LEN(TRIM(A212))&gt;=3,OR(LEFT(TRIM(A212),1)="1",LEFT(TRIM(A212),1)="2",LEFT(TRIM(A212),1)="3",LEFT(TRIM(A212),1)="4",LEFT(TRIM(A212),1)="5",LEFT(TRIM(A212),1)="6",LEFT(TRIM(A212),1)="7",LEFT(TRIM(A212),1)="8",LEFT(TRIM(A212),1)="9"))),"Compte à corriger",IF(NOT(AND(OR(C212="",ISNUMBER(C212)),OR(D212="",ISNUMBER(D212)),COUNT(C212:D212)&gt;0,C212&gt;=0,D212&gt;=0)),"Soldes à corriger",IF(COUNTIFS($A$14:$A$513,A212,$B$14:$B$513,B212,$C$14:$C$513,C212,$D$14:$D$513,D212,$F$14:$F$513,F212,$G$14:$G$513,G212)&gt;1,"Doublon exact",IF(LEFT(TRIM(A212),1)="7",IF(AND(F212&lt;&gt;"Avec droit",F212&lt;&gt;"Sans droit",F212&lt;&gt;"Exclu"),"TVA à qualifier",IF(AND(F212="Exclu",G212=""),"Exclusion à justifier","Prêt")),IF(AND(F212&lt;&gt;"",F212&lt;&gt;"Exclu"),"Qualification incohérente","Prêt")))))))</x:f>
      </x:c>
    </x:row>
    <x:row r="213" ht="35" customHeight="1">
      <x:c r="A213" s="41"/>
      <x:c r="B213" s="50"/>
      <x:c r="C213" s="45"/>
      <x:c r="D213" s="45"/>
      <x:c r="E213" s="46" t="str">
        <x:f>IF(COUNTA(A213:D213)=0,"",IF(AND(OR(C213="",ISNUMBER(C213)),OR(D213="",ISNUMBER(D213)),COUNT(C213:D213)&gt;0,C213&gt;=0,D213&gt;=0),SUM(D213)-SUM(C213),""))</x:f>
      </x:c>
      <x:c r="F213" s="38"/>
      <x:c r="G213" s="50"/>
      <x:c r="H213" s="53" t="str">
        <x:f>IF(COUNTA(A213:D213,F213:G213)=0,"",IF(OR(A213="",B213=""),"Compte / libellé requis",IF(NOT(AND(LEN(TRIM(A213))&gt;=3,OR(LEFT(TRIM(A213),1)="1",LEFT(TRIM(A213),1)="2",LEFT(TRIM(A213),1)="3",LEFT(TRIM(A213),1)="4",LEFT(TRIM(A213),1)="5",LEFT(TRIM(A213),1)="6",LEFT(TRIM(A213),1)="7",LEFT(TRIM(A213),1)="8",LEFT(TRIM(A213),1)="9"))),"Compte à corriger",IF(NOT(AND(OR(C213="",ISNUMBER(C213)),OR(D213="",ISNUMBER(D213)),COUNT(C213:D213)&gt;0,C213&gt;=0,D213&gt;=0)),"Soldes à corriger",IF(COUNTIFS($A$14:$A$513,A213,$B$14:$B$513,B213,$C$14:$C$513,C213,$D$14:$D$513,D213,$F$14:$F$513,F213,$G$14:$G$513,G213)&gt;1,"Doublon exact",IF(LEFT(TRIM(A213),1)="7",IF(AND(F213&lt;&gt;"Avec droit",F213&lt;&gt;"Sans droit",F213&lt;&gt;"Exclu"),"TVA à qualifier",IF(AND(F213="Exclu",G213=""),"Exclusion à justifier","Prêt")),IF(AND(F213&lt;&gt;"",F213&lt;&gt;"Exclu"),"Qualification incohérente","Prêt")))))))</x:f>
      </x:c>
    </x:row>
    <x:row r="214" ht="35" customHeight="1">
      <x:c r="A214" s="41"/>
      <x:c r="B214" s="50"/>
      <x:c r="C214" s="45"/>
      <x:c r="D214" s="45"/>
      <x:c r="E214" s="46" t="str">
        <x:f>IF(COUNTA(A214:D214)=0,"",IF(AND(OR(C214="",ISNUMBER(C214)),OR(D214="",ISNUMBER(D214)),COUNT(C214:D214)&gt;0,C214&gt;=0,D214&gt;=0),SUM(D214)-SUM(C214),""))</x:f>
      </x:c>
      <x:c r="F214" s="38"/>
      <x:c r="G214" s="50"/>
      <x:c r="H214" s="53" t="str">
        <x:f>IF(COUNTA(A214:D214,F214:G214)=0,"",IF(OR(A214="",B214=""),"Compte / libellé requis",IF(NOT(AND(LEN(TRIM(A214))&gt;=3,OR(LEFT(TRIM(A214),1)="1",LEFT(TRIM(A214),1)="2",LEFT(TRIM(A214),1)="3",LEFT(TRIM(A214),1)="4",LEFT(TRIM(A214),1)="5",LEFT(TRIM(A214),1)="6",LEFT(TRIM(A214),1)="7",LEFT(TRIM(A214),1)="8",LEFT(TRIM(A214),1)="9"))),"Compte à corriger",IF(NOT(AND(OR(C214="",ISNUMBER(C214)),OR(D214="",ISNUMBER(D214)),COUNT(C214:D214)&gt;0,C214&gt;=0,D214&gt;=0)),"Soldes à corriger",IF(COUNTIFS($A$14:$A$513,A214,$B$14:$B$513,B214,$C$14:$C$513,C214,$D$14:$D$513,D214,$F$14:$F$513,F214,$G$14:$G$513,G214)&gt;1,"Doublon exact",IF(LEFT(TRIM(A214),1)="7",IF(AND(F214&lt;&gt;"Avec droit",F214&lt;&gt;"Sans droit",F214&lt;&gt;"Exclu"),"TVA à qualifier",IF(AND(F214="Exclu",G214=""),"Exclusion à justifier","Prêt")),IF(AND(F214&lt;&gt;"",F214&lt;&gt;"Exclu"),"Qualification incohérente","Prêt")))))))</x:f>
      </x:c>
    </x:row>
    <x:row r="215" ht="35" customHeight="1">
      <x:c r="A215" s="41"/>
      <x:c r="B215" s="50"/>
      <x:c r="C215" s="45"/>
      <x:c r="D215" s="45"/>
      <x:c r="E215" s="46" t="str">
        <x:f>IF(COUNTA(A215:D215)=0,"",IF(AND(OR(C215="",ISNUMBER(C215)),OR(D215="",ISNUMBER(D215)),COUNT(C215:D215)&gt;0,C215&gt;=0,D215&gt;=0),SUM(D215)-SUM(C215),""))</x:f>
      </x:c>
      <x:c r="F215" s="38"/>
      <x:c r="G215" s="50"/>
      <x:c r="H215" s="53" t="str">
        <x:f>IF(COUNTA(A215:D215,F215:G215)=0,"",IF(OR(A215="",B215=""),"Compte / libellé requis",IF(NOT(AND(LEN(TRIM(A215))&gt;=3,OR(LEFT(TRIM(A215),1)="1",LEFT(TRIM(A215),1)="2",LEFT(TRIM(A215),1)="3",LEFT(TRIM(A215),1)="4",LEFT(TRIM(A215),1)="5",LEFT(TRIM(A215),1)="6",LEFT(TRIM(A215),1)="7",LEFT(TRIM(A215),1)="8",LEFT(TRIM(A215),1)="9"))),"Compte à corriger",IF(NOT(AND(OR(C215="",ISNUMBER(C215)),OR(D215="",ISNUMBER(D215)),COUNT(C215:D215)&gt;0,C215&gt;=0,D215&gt;=0)),"Soldes à corriger",IF(COUNTIFS($A$14:$A$513,A215,$B$14:$B$513,B215,$C$14:$C$513,C215,$D$14:$D$513,D215,$F$14:$F$513,F215,$G$14:$G$513,G215)&gt;1,"Doublon exact",IF(LEFT(TRIM(A215),1)="7",IF(AND(F215&lt;&gt;"Avec droit",F215&lt;&gt;"Sans droit",F215&lt;&gt;"Exclu"),"TVA à qualifier",IF(AND(F215="Exclu",G215=""),"Exclusion à justifier","Prêt")),IF(AND(F215&lt;&gt;"",F215&lt;&gt;"Exclu"),"Qualification incohérente","Prêt")))))))</x:f>
      </x:c>
    </x:row>
    <x:row r="216" ht="35" customHeight="1">
      <x:c r="A216" s="41"/>
      <x:c r="B216" s="50"/>
      <x:c r="C216" s="45"/>
      <x:c r="D216" s="45"/>
      <x:c r="E216" s="46" t="str">
        <x:f>IF(COUNTA(A216:D216)=0,"",IF(AND(OR(C216="",ISNUMBER(C216)),OR(D216="",ISNUMBER(D216)),COUNT(C216:D216)&gt;0,C216&gt;=0,D216&gt;=0),SUM(D216)-SUM(C216),""))</x:f>
      </x:c>
      <x:c r="F216" s="38"/>
      <x:c r="G216" s="50"/>
      <x:c r="H216" s="53" t="str">
        <x:f>IF(COUNTA(A216:D216,F216:G216)=0,"",IF(OR(A216="",B216=""),"Compte / libellé requis",IF(NOT(AND(LEN(TRIM(A216))&gt;=3,OR(LEFT(TRIM(A216),1)="1",LEFT(TRIM(A216),1)="2",LEFT(TRIM(A216),1)="3",LEFT(TRIM(A216),1)="4",LEFT(TRIM(A216),1)="5",LEFT(TRIM(A216),1)="6",LEFT(TRIM(A216),1)="7",LEFT(TRIM(A216),1)="8",LEFT(TRIM(A216),1)="9"))),"Compte à corriger",IF(NOT(AND(OR(C216="",ISNUMBER(C216)),OR(D216="",ISNUMBER(D216)),COUNT(C216:D216)&gt;0,C216&gt;=0,D216&gt;=0)),"Soldes à corriger",IF(COUNTIFS($A$14:$A$513,A216,$B$14:$B$513,B216,$C$14:$C$513,C216,$D$14:$D$513,D216,$F$14:$F$513,F216,$G$14:$G$513,G216)&gt;1,"Doublon exact",IF(LEFT(TRIM(A216),1)="7",IF(AND(F216&lt;&gt;"Avec droit",F216&lt;&gt;"Sans droit",F216&lt;&gt;"Exclu"),"TVA à qualifier",IF(AND(F216="Exclu",G216=""),"Exclusion à justifier","Prêt")),IF(AND(F216&lt;&gt;"",F216&lt;&gt;"Exclu"),"Qualification incohérente","Prêt")))))))</x:f>
      </x:c>
    </x:row>
    <x:row r="217" ht="35" customHeight="1">
      <x:c r="A217" s="41"/>
      <x:c r="B217" s="50"/>
      <x:c r="C217" s="45"/>
      <x:c r="D217" s="45"/>
      <x:c r="E217" s="46" t="str">
        <x:f>IF(COUNTA(A217:D217)=0,"",IF(AND(OR(C217="",ISNUMBER(C217)),OR(D217="",ISNUMBER(D217)),COUNT(C217:D217)&gt;0,C217&gt;=0,D217&gt;=0),SUM(D217)-SUM(C217),""))</x:f>
      </x:c>
      <x:c r="F217" s="38"/>
      <x:c r="G217" s="50"/>
      <x:c r="H217" s="53" t="str">
        <x:f>IF(COUNTA(A217:D217,F217:G217)=0,"",IF(OR(A217="",B217=""),"Compte / libellé requis",IF(NOT(AND(LEN(TRIM(A217))&gt;=3,OR(LEFT(TRIM(A217),1)="1",LEFT(TRIM(A217),1)="2",LEFT(TRIM(A217),1)="3",LEFT(TRIM(A217),1)="4",LEFT(TRIM(A217),1)="5",LEFT(TRIM(A217),1)="6",LEFT(TRIM(A217),1)="7",LEFT(TRIM(A217),1)="8",LEFT(TRIM(A217),1)="9"))),"Compte à corriger",IF(NOT(AND(OR(C217="",ISNUMBER(C217)),OR(D217="",ISNUMBER(D217)),COUNT(C217:D217)&gt;0,C217&gt;=0,D217&gt;=0)),"Soldes à corriger",IF(COUNTIFS($A$14:$A$513,A217,$B$14:$B$513,B217,$C$14:$C$513,C217,$D$14:$D$513,D217,$F$14:$F$513,F217,$G$14:$G$513,G217)&gt;1,"Doublon exact",IF(LEFT(TRIM(A217),1)="7",IF(AND(F217&lt;&gt;"Avec droit",F217&lt;&gt;"Sans droit",F217&lt;&gt;"Exclu"),"TVA à qualifier",IF(AND(F217="Exclu",G217=""),"Exclusion à justifier","Prêt")),IF(AND(F217&lt;&gt;"",F217&lt;&gt;"Exclu"),"Qualification incohérente","Prêt")))))))</x:f>
      </x:c>
    </x:row>
    <x:row r="218" ht="35" customHeight="1">
      <x:c r="A218" s="41"/>
      <x:c r="B218" s="50"/>
      <x:c r="C218" s="45"/>
      <x:c r="D218" s="45"/>
      <x:c r="E218" s="46" t="str">
        <x:f>IF(COUNTA(A218:D218)=0,"",IF(AND(OR(C218="",ISNUMBER(C218)),OR(D218="",ISNUMBER(D218)),COUNT(C218:D218)&gt;0,C218&gt;=0,D218&gt;=0),SUM(D218)-SUM(C218),""))</x:f>
      </x:c>
      <x:c r="F218" s="38"/>
      <x:c r="G218" s="50"/>
      <x:c r="H218" s="53" t="str">
        <x:f>IF(COUNTA(A218:D218,F218:G218)=0,"",IF(OR(A218="",B218=""),"Compte / libellé requis",IF(NOT(AND(LEN(TRIM(A218))&gt;=3,OR(LEFT(TRIM(A218),1)="1",LEFT(TRIM(A218),1)="2",LEFT(TRIM(A218),1)="3",LEFT(TRIM(A218),1)="4",LEFT(TRIM(A218),1)="5",LEFT(TRIM(A218),1)="6",LEFT(TRIM(A218),1)="7",LEFT(TRIM(A218),1)="8",LEFT(TRIM(A218),1)="9"))),"Compte à corriger",IF(NOT(AND(OR(C218="",ISNUMBER(C218)),OR(D218="",ISNUMBER(D218)),COUNT(C218:D218)&gt;0,C218&gt;=0,D218&gt;=0)),"Soldes à corriger",IF(COUNTIFS($A$14:$A$513,A218,$B$14:$B$513,B218,$C$14:$C$513,C218,$D$14:$D$513,D218,$F$14:$F$513,F218,$G$14:$G$513,G218)&gt;1,"Doublon exact",IF(LEFT(TRIM(A218),1)="7",IF(AND(F218&lt;&gt;"Avec droit",F218&lt;&gt;"Sans droit",F218&lt;&gt;"Exclu"),"TVA à qualifier",IF(AND(F218="Exclu",G218=""),"Exclusion à justifier","Prêt")),IF(AND(F218&lt;&gt;"",F218&lt;&gt;"Exclu"),"Qualification incohérente","Prêt")))))))</x:f>
      </x:c>
    </x:row>
    <x:row r="219" ht="35" customHeight="1">
      <x:c r="A219" s="41"/>
      <x:c r="B219" s="50"/>
      <x:c r="C219" s="45"/>
      <x:c r="D219" s="45"/>
      <x:c r="E219" s="46" t="str">
        <x:f>IF(COUNTA(A219:D219)=0,"",IF(AND(OR(C219="",ISNUMBER(C219)),OR(D219="",ISNUMBER(D219)),COUNT(C219:D219)&gt;0,C219&gt;=0,D219&gt;=0),SUM(D219)-SUM(C219),""))</x:f>
      </x:c>
      <x:c r="F219" s="38"/>
      <x:c r="G219" s="50"/>
      <x:c r="H219" s="53" t="str">
        <x:f>IF(COUNTA(A219:D219,F219:G219)=0,"",IF(OR(A219="",B219=""),"Compte / libellé requis",IF(NOT(AND(LEN(TRIM(A219))&gt;=3,OR(LEFT(TRIM(A219),1)="1",LEFT(TRIM(A219),1)="2",LEFT(TRIM(A219),1)="3",LEFT(TRIM(A219),1)="4",LEFT(TRIM(A219),1)="5",LEFT(TRIM(A219),1)="6",LEFT(TRIM(A219),1)="7",LEFT(TRIM(A219),1)="8",LEFT(TRIM(A219),1)="9"))),"Compte à corriger",IF(NOT(AND(OR(C219="",ISNUMBER(C219)),OR(D219="",ISNUMBER(D219)),COUNT(C219:D219)&gt;0,C219&gt;=0,D219&gt;=0)),"Soldes à corriger",IF(COUNTIFS($A$14:$A$513,A219,$B$14:$B$513,B219,$C$14:$C$513,C219,$D$14:$D$513,D219,$F$14:$F$513,F219,$G$14:$G$513,G219)&gt;1,"Doublon exact",IF(LEFT(TRIM(A219),1)="7",IF(AND(F219&lt;&gt;"Avec droit",F219&lt;&gt;"Sans droit",F219&lt;&gt;"Exclu"),"TVA à qualifier",IF(AND(F219="Exclu",G219=""),"Exclusion à justifier","Prêt")),IF(AND(F219&lt;&gt;"",F219&lt;&gt;"Exclu"),"Qualification incohérente","Prêt")))))))</x:f>
      </x:c>
    </x:row>
    <x:row r="220" ht="35" customHeight="1">
      <x:c r="A220" s="41"/>
      <x:c r="B220" s="50"/>
      <x:c r="C220" s="45"/>
      <x:c r="D220" s="45"/>
      <x:c r="E220" s="46" t="str">
        <x:f>IF(COUNTA(A220:D220)=0,"",IF(AND(OR(C220="",ISNUMBER(C220)),OR(D220="",ISNUMBER(D220)),COUNT(C220:D220)&gt;0,C220&gt;=0,D220&gt;=0),SUM(D220)-SUM(C220),""))</x:f>
      </x:c>
      <x:c r="F220" s="38"/>
      <x:c r="G220" s="50"/>
      <x:c r="H220" s="53" t="str">
        <x:f>IF(COUNTA(A220:D220,F220:G220)=0,"",IF(OR(A220="",B220=""),"Compte / libellé requis",IF(NOT(AND(LEN(TRIM(A220))&gt;=3,OR(LEFT(TRIM(A220),1)="1",LEFT(TRIM(A220),1)="2",LEFT(TRIM(A220),1)="3",LEFT(TRIM(A220),1)="4",LEFT(TRIM(A220),1)="5",LEFT(TRIM(A220),1)="6",LEFT(TRIM(A220),1)="7",LEFT(TRIM(A220),1)="8",LEFT(TRIM(A220),1)="9"))),"Compte à corriger",IF(NOT(AND(OR(C220="",ISNUMBER(C220)),OR(D220="",ISNUMBER(D220)),COUNT(C220:D220)&gt;0,C220&gt;=0,D220&gt;=0)),"Soldes à corriger",IF(COUNTIFS($A$14:$A$513,A220,$B$14:$B$513,B220,$C$14:$C$513,C220,$D$14:$D$513,D220,$F$14:$F$513,F220,$G$14:$G$513,G220)&gt;1,"Doublon exact",IF(LEFT(TRIM(A220),1)="7",IF(AND(F220&lt;&gt;"Avec droit",F220&lt;&gt;"Sans droit",F220&lt;&gt;"Exclu"),"TVA à qualifier",IF(AND(F220="Exclu",G220=""),"Exclusion à justifier","Prêt")),IF(AND(F220&lt;&gt;"",F220&lt;&gt;"Exclu"),"Qualification incohérente","Prêt")))))))</x:f>
      </x:c>
    </x:row>
    <x:row r="221" ht="35" customHeight="1">
      <x:c r="A221" s="41"/>
      <x:c r="B221" s="50"/>
      <x:c r="C221" s="45"/>
      <x:c r="D221" s="45"/>
      <x:c r="E221" s="46" t="str">
        <x:f>IF(COUNTA(A221:D221)=0,"",IF(AND(OR(C221="",ISNUMBER(C221)),OR(D221="",ISNUMBER(D221)),COUNT(C221:D221)&gt;0,C221&gt;=0,D221&gt;=0),SUM(D221)-SUM(C221),""))</x:f>
      </x:c>
      <x:c r="F221" s="38"/>
      <x:c r="G221" s="50"/>
      <x:c r="H221" s="53" t="str">
        <x:f>IF(COUNTA(A221:D221,F221:G221)=0,"",IF(OR(A221="",B221=""),"Compte / libellé requis",IF(NOT(AND(LEN(TRIM(A221))&gt;=3,OR(LEFT(TRIM(A221),1)="1",LEFT(TRIM(A221),1)="2",LEFT(TRIM(A221),1)="3",LEFT(TRIM(A221),1)="4",LEFT(TRIM(A221),1)="5",LEFT(TRIM(A221),1)="6",LEFT(TRIM(A221),1)="7",LEFT(TRIM(A221),1)="8",LEFT(TRIM(A221),1)="9"))),"Compte à corriger",IF(NOT(AND(OR(C221="",ISNUMBER(C221)),OR(D221="",ISNUMBER(D221)),COUNT(C221:D221)&gt;0,C221&gt;=0,D221&gt;=0)),"Soldes à corriger",IF(COUNTIFS($A$14:$A$513,A221,$B$14:$B$513,B221,$C$14:$C$513,C221,$D$14:$D$513,D221,$F$14:$F$513,F221,$G$14:$G$513,G221)&gt;1,"Doublon exact",IF(LEFT(TRIM(A221),1)="7",IF(AND(F221&lt;&gt;"Avec droit",F221&lt;&gt;"Sans droit",F221&lt;&gt;"Exclu"),"TVA à qualifier",IF(AND(F221="Exclu",G221=""),"Exclusion à justifier","Prêt")),IF(AND(F221&lt;&gt;"",F221&lt;&gt;"Exclu"),"Qualification incohérente","Prêt")))))))</x:f>
      </x:c>
    </x:row>
    <x:row r="222" ht="35" customHeight="1">
      <x:c r="A222" s="41"/>
      <x:c r="B222" s="50"/>
      <x:c r="C222" s="45"/>
      <x:c r="D222" s="45"/>
      <x:c r="E222" s="46" t="str">
        <x:f>IF(COUNTA(A222:D222)=0,"",IF(AND(OR(C222="",ISNUMBER(C222)),OR(D222="",ISNUMBER(D222)),COUNT(C222:D222)&gt;0,C222&gt;=0,D222&gt;=0),SUM(D222)-SUM(C222),""))</x:f>
      </x:c>
      <x:c r="F222" s="38"/>
      <x:c r="G222" s="50"/>
      <x:c r="H222" s="53" t="str">
        <x:f>IF(COUNTA(A222:D222,F222:G222)=0,"",IF(OR(A222="",B222=""),"Compte / libellé requis",IF(NOT(AND(LEN(TRIM(A222))&gt;=3,OR(LEFT(TRIM(A222),1)="1",LEFT(TRIM(A222),1)="2",LEFT(TRIM(A222),1)="3",LEFT(TRIM(A222),1)="4",LEFT(TRIM(A222),1)="5",LEFT(TRIM(A222),1)="6",LEFT(TRIM(A222),1)="7",LEFT(TRIM(A222),1)="8",LEFT(TRIM(A222),1)="9"))),"Compte à corriger",IF(NOT(AND(OR(C222="",ISNUMBER(C222)),OR(D222="",ISNUMBER(D222)),COUNT(C222:D222)&gt;0,C222&gt;=0,D222&gt;=0)),"Soldes à corriger",IF(COUNTIFS($A$14:$A$513,A222,$B$14:$B$513,B222,$C$14:$C$513,C222,$D$14:$D$513,D222,$F$14:$F$513,F222,$G$14:$G$513,G222)&gt;1,"Doublon exact",IF(LEFT(TRIM(A222),1)="7",IF(AND(F222&lt;&gt;"Avec droit",F222&lt;&gt;"Sans droit",F222&lt;&gt;"Exclu"),"TVA à qualifier",IF(AND(F222="Exclu",G222=""),"Exclusion à justifier","Prêt")),IF(AND(F222&lt;&gt;"",F222&lt;&gt;"Exclu"),"Qualification incohérente","Prêt")))))))</x:f>
      </x:c>
    </x:row>
    <x:row r="223" ht="35" customHeight="1">
      <x:c r="A223" s="41"/>
      <x:c r="B223" s="50"/>
      <x:c r="C223" s="45"/>
      <x:c r="D223" s="45"/>
      <x:c r="E223" s="46" t="str">
        <x:f>IF(COUNTA(A223:D223)=0,"",IF(AND(OR(C223="",ISNUMBER(C223)),OR(D223="",ISNUMBER(D223)),COUNT(C223:D223)&gt;0,C223&gt;=0,D223&gt;=0),SUM(D223)-SUM(C223),""))</x:f>
      </x:c>
      <x:c r="F223" s="38"/>
      <x:c r="G223" s="50"/>
      <x:c r="H223" s="53" t="str">
        <x:f>IF(COUNTA(A223:D223,F223:G223)=0,"",IF(OR(A223="",B223=""),"Compte / libellé requis",IF(NOT(AND(LEN(TRIM(A223))&gt;=3,OR(LEFT(TRIM(A223),1)="1",LEFT(TRIM(A223),1)="2",LEFT(TRIM(A223),1)="3",LEFT(TRIM(A223),1)="4",LEFT(TRIM(A223),1)="5",LEFT(TRIM(A223),1)="6",LEFT(TRIM(A223),1)="7",LEFT(TRIM(A223),1)="8",LEFT(TRIM(A223),1)="9"))),"Compte à corriger",IF(NOT(AND(OR(C223="",ISNUMBER(C223)),OR(D223="",ISNUMBER(D223)),COUNT(C223:D223)&gt;0,C223&gt;=0,D223&gt;=0)),"Soldes à corriger",IF(COUNTIFS($A$14:$A$513,A223,$B$14:$B$513,B223,$C$14:$C$513,C223,$D$14:$D$513,D223,$F$14:$F$513,F223,$G$14:$G$513,G223)&gt;1,"Doublon exact",IF(LEFT(TRIM(A223),1)="7",IF(AND(F223&lt;&gt;"Avec droit",F223&lt;&gt;"Sans droit",F223&lt;&gt;"Exclu"),"TVA à qualifier",IF(AND(F223="Exclu",G223=""),"Exclusion à justifier","Prêt")),IF(AND(F223&lt;&gt;"",F223&lt;&gt;"Exclu"),"Qualification incohérente","Prêt")))))))</x:f>
      </x:c>
    </x:row>
    <x:row r="224" ht="35" customHeight="1">
      <x:c r="A224" s="41"/>
      <x:c r="B224" s="50"/>
      <x:c r="C224" s="45"/>
      <x:c r="D224" s="45"/>
      <x:c r="E224" s="46" t="str">
        <x:f>IF(COUNTA(A224:D224)=0,"",IF(AND(OR(C224="",ISNUMBER(C224)),OR(D224="",ISNUMBER(D224)),COUNT(C224:D224)&gt;0,C224&gt;=0,D224&gt;=0),SUM(D224)-SUM(C224),""))</x:f>
      </x:c>
      <x:c r="F224" s="38"/>
      <x:c r="G224" s="50"/>
      <x:c r="H224" s="53" t="str">
        <x:f>IF(COUNTA(A224:D224,F224:G224)=0,"",IF(OR(A224="",B224=""),"Compte / libellé requis",IF(NOT(AND(LEN(TRIM(A224))&gt;=3,OR(LEFT(TRIM(A224),1)="1",LEFT(TRIM(A224),1)="2",LEFT(TRIM(A224),1)="3",LEFT(TRIM(A224),1)="4",LEFT(TRIM(A224),1)="5",LEFT(TRIM(A224),1)="6",LEFT(TRIM(A224),1)="7",LEFT(TRIM(A224),1)="8",LEFT(TRIM(A224),1)="9"))),"Compte à corriger",IF(NOT(AND(OR(C224="",ISNUMBER(C224)),OR(D224="",ISNUMBER(D224)),COUNT(C224:D224)&gt;0,C224&gt;=0,D224&gt;=0)),"Soldes à corriger",IF(COUNTIFS($A$14:$A$513,A224,$B$14:$B$513,B224,$C$14:$C$513,C224,$D$14:$D$513,D224,$F$14:$F$513,F224,$G$14:$G$513,G224)&gt;1,"Doublon exact",IF(LEFT(TRIM(A224),1)="7",IF(AND(F224&lt;&gt;"Avec droit",F224&lt;&gt;"Sans droit",F224&lt;&gt;"Exclu"),"TVA à qualifier",IF(AND(F224="Exclu",G224=""),"Exclusion à justifier","Prêt")),IF(AND(F224&lt;&gt;"",F224&lt;&gt;"Exclu"),"Qualification incohérente","Prêt")))))))</x:f>
      </x:c>
    </x:row>
    <x:row r="225" ht="35" customHeight="1">
      <x:c r="A225" s="41"/>
      <x:c r="B225" s="50"/>
      <x:c r="C225" s="45"/>
      <x:c r="D225" s="45"/>
      <x:c r="E225" s="46" t="str">
        <x:f>IF(COUNTA(A225:D225)=0,"",IF(AND(OR(C225="",ISNUMBER(C225)),OR(D225="",ISNUMBER(D225)),COUNT(C225:D225)&gt;0,C225&gt;=0,D225&gt;=0),SUM(D225)-SUM(C225),""))</x:f>
      </x:c>
      <x:c r="F225" s="38"/>
      <x:c r="G225" s="50"/>
      <x:c r="H225" s="53" t="str">
        <x:f>IF(COUNTA(A225:D225,F225:G225)=0,"",IF(OR(A225="",B225=""),"Compte / libellé requis",IF(NOT(AND(LEN(TRIM(A225))&gt;=3,OR(LEFT(TRIM(A225),1)="1",LEFT(TRIM(A225),1)="2",LEFT(TRIM(A225),1)="3",LEFT(TRIM(A225),1)="4",LEFT(TRIM(A225),1)="5",LEFT(TRIM(A225),1)="6",LEFT(TRIM(A225),1)="7",LEFT(TRIM(A225),1)="8",LEFT(TRIM(A225),1)="9"))),"Compte à corriger",IF(NOT(AND(OR(C225="",ISNUMBER(C225)),OR(D225="",ISNUMBER(D225)),COUNT(C225:D225)&gt;0,C225&gt;=0,D225&gt;=0)),"Soldes à corriger",IF(COUNTIFS($A$14:$A$513,A225,$B$14:$B$513,B225,$C$14:$C$513,C225,$D$14:$D$513,D225,$F$14:$F$513,F225,$G$14:$G$513,G225)&gt;1,"Doublon exact",IF(LEFT(TRIM(A225),1)="7",IF(AND(F225&lt;&gt;"Avec droit",F225&lt;&gt;"Sans droit",F225&lt;&gt;"Exclu"),"TVA à qualifier",IF(AND(F225="Exclu",G225=""),"Exclusion à justifier","Prêt")),IF(AND(F225&lt;&gt;"",F225&lt;&gt;"Exclu"),"Qualification incohérente","Prêt")))))))</x:f>
      </x:c>
    </x:row>
    <x:row r="226" ht="35" customHeight="1">
      <x:c r="A226" s="41"/>
      <x:c r="B226" s="50"/>
      <x:c r="C226" s="45"/>
      <x:c r="D226" s="45"/>
      <x:c r="E226" s="46" t="str">
        <x:f>IF(COUNTA(A226:D226)=0,"",IF(AND(OR(C226="",ISNUMBER(C226)),OR(D226="",ISNUMBER(D226)),COUNT(C226:D226)&gt;0,C226&gt;=0,D226&gt;=0),SUM(D226)-SUM(C226),""))</x:f>
      </x:c>
      <x:c r="F226" s="38"/>
      <x:c r="G226" s="50"/>
      <x:c r="H226" s="53" t="str">
        <x:f>IF(COUNTA(A226:D226,F226:G226)=0,"",IF(OR(A226="",B226=""),"Compte / libellé requis",IF(NOT(AND(LEN(TRIM(A226))&gt;=3,OR(LEFT(TRIM(A226),1)="1",LEFT(TRIM(A226),1)="2",LEFT(TRIM(A226),1)="3",LEFT(TRIM(A226),1)="4",LEFT(TRIM(A226),1)="5",LEFT(TRIM(A226),1)="6",LEFT(TRIM(A226),1)="7",LEFT(TRIM(A226),1)="8",LEFT(TRIM(A226),1)="9"))),"Compte à corriger",IF(NOT(AND(OR(C226="",ISNUMBER(C226)),OR(D226="",ISNUMBER(D226)),COUNT(C226:D226)&gt;0,C226&gt;=0,D226&gt;=0)),"Soldes à corriger",IF(COUNTIFS($A$14:$A$513,A226,$B$14:$B$513,B226,$C$14:$C$513,C226,$D$14:$D$513,D226,$F$14:$F$513,F226,$G$14:$G$513,G226)&gt;1,"Doublon exact",IF(LEFT(TRIM(A226),1)="7",IF(AND(F226&lt;&gt;"Avec droit",F226&lt;&gt;"Sans droit",F226&lt;&gt;"Exclu"),"TVA à qualifier",IF(AND(F226="Exclu",G226=""),"Exclusion à justifier","Prêt")),IF(AND(F226&lt;&gt;"",F226&lt;&gt;"Exclu"),"Qualification incohérente","Prêt")))))))</x:f>
      </x:c>
    </x:row>
    <x:row r="227" ht="35" customHeight="1">
      <x:c r="A227" s="41"/>
      <x:c r="B227" s="50"/>
      <x:c r="C227" s="45"/>
      <x:c r="D227" s="45"/>
      <x:c r="E227" s="46" t="str">
        <x:f>IF(COUNTA(A227:D227)=0,"",IF(AND(OR(C227="",ISNUMBER(C227)),OR(D227="",ISNUMBER(D227)),COUNT(C227:D227)&gt;0,C227&gt;=0,D227&gt;=0),SUM(D227)-SUM(C227),""))</x:f>
      </x:c>
      <x:c r="F227" s="38"/>
      <x:c r="G227" s="50"/>
      <x:c r="H227" s="53" t="str">
        <x:f>IF(COUNTA(A227:D227,F227:G227)=0,"",IF(OR(A227="",B227=""),"Compte / libellé requis",IF(NOT(AND(LEN(TRIM(A227))&gt;=3,OR(LEFT(TRIM(A227),1)="1",LEFT(TRIM(A227),1)="2",LEFT(TRIM(A227),1)="3",LEFT(TRIM(A227),1)="4",LEFT(TRIM(A227),1)="5",LEFT(TRIM(A227),1)="6",LEFT(TRIM(A227),1)="7",LEFT(TRIM(A227),1)="8",LEFT(TRIM(A227),1)="9"))),"Compte à corriger",IF(NOT(AND(OR(C227="",ISNUMBER(C227)),OR(D227="",ISNUMBER(D227)),COUNT(C227:D227)&gt;0,C227&gt;=0,D227&gt;=0)),"Soldes à corriger",IF(COUNTIFS($A$14:$A$513,A227,$B$14:$B$513,B227,$C$14:$C$513,C227,$D$14:$D$513,D227,$F$14:$F$513,F227,$G$14:$G$513,G227)&gt;1,"Doublon exact",IF(LEFT(TRIM(A227),1)="7",IF(AND(F227&lt;&gt;"Avec droit",F227&lt;&gt;"Sans droit",F227&lt;&gt;"Exclu"),"TVA à qualifier",IF(AND(F227="Exclu",G227=""),"Exclusion à justifier","Prêt")),IF(AND(F227&lt;&gt;"",F227&lt;&gt;"Exclu"),"Qualification incohérente","Prêt")))))))</x:f>
      </x:c>
    </x:row>
    <x:row r="228" ht="35" customHeight="1">
      <x:c r="A228" s="41"/>
      <x:c r="B228" s="50"/>
      <x:c r="C228" s="45"/>
      <x:c r="D228" s="45"/>
      <x:c r="E228" s="46" t="str">
        <x:f>IF(COUNTA(A228:D228)=0,"",IF(AND(OR(C228="",ISNUMBER(C228)),OR(D228="",ISNUMBER(D228)),COUNT(C228:D228)&gt;0,C228&gt;=0,D228&gt;=0),SUM(D228)-SUM(C228),""))</x:f>
      </x:c>
      <x:c r="F228" s="38"/>
      <x:c r="G228" s="50"/>
      <x:c r="H228" s="53" t="str">
        <x:f>IF(COUNTA(A228:D228,F228:G228)=0,"",IF(OR(A228="",B228=""),"Compte / libellé requis",IF(NOT(AND(LEN(TRIM(A228))&gt;=3,OR(LEFT(TRIM(A228),1)="1",LEFT(TRIM(A228),1)="2",LEFT(TRIM(A228),1)="3",LEFT(TRIM(A228),1)="4",LEFT(TRIM(A228),1)="5",LEFT(TRIM(A228),1)="6",LEFT(TRIM(A228),1)="7",LEFT(TRIM(A228),1)="8",LEFT(TRIM(A228),1)="9"))),"Compte à corriger",IF(NOT(AND(OR(C228="",ISNUMBER(C228)),OR(D228="",ISNUMBER(D228)),COUNT(C228:D228)&gt;0,C228&gt;=0,D228&gt;=0)),"Soldes à corriger",IF(COUNTIFS($A$14:$A$513,A228,$B$14:$B$513,B228,$C$14:$C$513,C228,$D$14:$D$513,D228,$F$14:$F$513,F228,$G$14:$G$513,G228)&gt;1,"Doublon exact",IF(LEFT(TRIM(A228),1)="7",IF(AND(F228&lt;&gt;"Avec droit",F228&lt;&gt;"Sans droit",F228&lt;&gt;"Exclu"),"TVA à qualifier",IF(AND(F228="Exclu",G228=""),"Exclusion à justifier","Prêt")),IF(AND(F228&lt;&gt;"",F228&lt;&gt;"Exclu"),"Qualification incohérente","Prêt")))))))</x:f>
      </x:c>
    </x:row>
    <x:row r="229" ht="35" customHeight="1">
      <x:c r="A229" s="41"/>
      <x:c r="B229" s="50"/>
      <x:c r="C229" s="45"/>
      <x:c r="D229" s="45"/>
      <x:c r="E229" s="46" t="str">
        <x:f>IF(COUNTA(A229:D229)=0,"",IF(AND(OR(C229="",ISNUMBER(C229)),OR(D229="",ISNUMBER(D229)),COUNT(C229:D229)&gt;0,C229&gt;=0,D229&gt;=0),SUM(D229)-SUM(C229),""))</x:f>
      </x:c>
      <x:c r="F229" s="38"/>
      <x:c r="G229" s="50"/>
      <x:c r="H229" s="53" t="str">
        <x:f>IF(COUNTA(A229:D229,F229:G229)=0,"",IF(OR(A229="",B229=""),"Compte / libellé requis",IF(NOT(AND(LEN(TRIM(A229))&gt;=3,OR(LEFT(TRIM(A229),1)="1",LEFT(TRIM(A229),1)="2",LEFT(TRIM(A229),1)="3",LEFT(TRIM(A229),1)="4",LEFT(TRIM(A229),1)="5",LEFT(TRIM(A229),1)="6",LEFT(TRIM(A229),1)="7",LEFT(TRIM(A229),1)="8",LEFT(TRIM(A229),1)="9"))),"Compte à corriger",IF(NOT(AND(OR(C229="",ISNUMBER(C229)),OR(D229="",ISNUMBER(D229)),COUNT(C229:D229)&gt;0,C229&gt;=0,D229&gt;=0)),"Soldes à corriger",IF(COUNTIFS($A$14:$A$513,A229,$B$14:$B$513,B229,$C$14:$C$513,C229,$D$14:$D$513,D229,$F$14:$F$513,F229,$G$14:$G$513,G229)&gt;1,"Doublon exact",IF(LEFT(TRIM(A229),1)="7",IF(AND(F229&lt;&gt;"Avec droit",F229&lt;&gt;"Sans droit",F229&lt;&gt;"Exclu"),"TVA à qualifier",IF(AND(F229="Exclu",G229=""),"Exclusion à justifier","Prêt")),IF(AND(F229&lt;&gt;"",F229&lt;&gt;"Exclu"),"Qualification incohérente","Prêt")))))))</x:f>
      </x:c>
    </x:row>
    <x:row r="230" ht="35" customHeight="1">
      <x:c r="A230" s="41"/>
      <x:c r="B230" s="50"/>
      <x:c r="C230" s="45"/>
      <x:c r="D230" s="45"/>
      <x:c r="E230" s="46" t="str">
        <x:f>IF(COUNTA(A230:D230)=0,"",IF(AND(OR(C230="",ISNUMBER(C230)),OR(D230="",ISNUMBER(D230)),COUNT(C230:D230)&gt;0,C230&gt;=0,D230&gt;=0),SUM(D230)-SUM(C230),""))</x:f>
      </x:c>
      <x:c r="F230" s="38"/>
      <x:c r="G230" s="50"/>
      <x:c r="H230" s="53" t="str">
        <x:f>IF(COUNTA(A230:D230,F230:G230)=0,"",IF(OR(A230="",B230=""),"Compte / libellé requis",IF(NOT(AND(LEN(TRIM(A230))&gt;=3,OR(LEFT(TRIM(A230),1)="1",LEFT(TRIM(A230),1)="2",LEFT(TRIM(A230),1)="3",LEFT(TRIM(A230),1)="4",LEFT(TRIM(A230),1)="5",LEFT(TRIM(A230),1)="6",LEFT(TRIM(A230),1)="7",LEFT(TRIM(A230),1)="8",LEFT(TRIM(A230),1)="9"))),"Compte à corriger",IF(NOT(AND(OR(C230="",ISNUMBER(C230)),OR(D230="",ISNUMBER(D230)),COUNT(C230:D230)&gt;0,C230&gt;=0,D230&gt;=0)),"Soldes à corriger",IF(COUNTIFS($A$14:$A$513,A230,$B$14:$B$513,B230,$C$14:$C$513,C230,$D$14:$D$513,D230,$F$14:$F$513,F230,$G$14:$G$513,G230)&gt;1,"Doublon exact",IF(LEFT(TRIM(A230),1)="7",IF(AND(F230&lt;&gt;"Avec droit",F230&lt;&gt;"Sans droit",F230&lt;&gt;"Exclu"),"TVA à qualifier",IF(AND(F230="Exclu",G230=""),"Exclusion à justifier","Prêt")),IF(AND(F230&lt;&gt;"",F230&lt;&gt;"Exclu"),"Qualification incohérente","Prêt")))))))</x:f>
      </x:c>
    </x:row>
    <x:row r="231" ht="35" customHeight="1">
      <x:c r="A231" s="41"/>
      <x:c r="B231" s="50"/>
      <x:c r="C231" s="45"/>
      <x:c r="D231" s="45"/>
      <x:c r="E231" s="46" t="str">
        <x:f>IF(COUNTA(A231:D231)=0,"",IF(AND(OR(C231="",ISNUMBER(C231)),OR(D231="",ISNUMBER(D231)),COUNT(C231:D231)&gt;0,C231&gt;=0,D231&gt;=0),SUM(D231)-SUM(C231),""))</x:f>
      </x:c>
      <x:c r="F231" s="38"/>
      <x:c r="G231" s="50"/>
      <x:c r="H231" s="53" t="str">
        <x:f>IF(COUNTA(A231:D231,F231:G231)=0,"",IF(OR(A231="",B231=""),"Compte / libellé requis",IF(NOT(AND(LEN(TRIM(A231))&gt;=3,OR(LEFT(TRIM(A231),1)="1",LEFT(TRIM(A231),1)="2",LEFT(TRIM(A231),1)="3",LEFT(TRIM(A231),1)="4",LEFT(TRIM(A231),1)="5",LEFT(TRIM(A231),1)="6",LEFT(TRIM(A231),1)="7",LEFT(TRIM(A231),1)="8",LEFT(TRIM(A231),1)="9"))),"Compte à corriger",IF(NOT(AND(OR(C231="",ISNUMBER(C231)),OR(D231="",ISNUMBER(D231)),COUNT(C231:D231)&gt;0,C231&gt;=0,D231&gt;=0)),"Soldes à corriger",IF(COUNTIFS($A$14:$A$513,A231,$B$14:$B$513,B231,$C$14:$C$513,C231,$D$14:$D$513,D231,$F$14:$F$513,F231,$G$14:$G$513,G231)&gt;1,"Doublon exact",IF(LEFT(TRIM(A231),1)="7",IF(AND(F231&lt;&gt;"Avec droit",F231&lt;&gt;"Sans droit",F231&lt;&gt;"Exclu"),"TVA à qualifier",IF(AND(F231="Exclu",G231=""),"Exclusion à justifier","Prêt")),IF(AND(F231&lt;&gt;"",F231&lt;&gt;"Exclu"),"Qualification incohérente","Prêt")))))))</x:f>
      </x:c>
    </x:row>
    <x:row r="232" ht="35" customHeight="1">
      <x:c r="A232" s="41"/>
      <x:c r="B232" s="50"/>
      <x:c r="C232" s="45"/>
      <x:c r="D232" s="45"/>
      <x:c r="E232" s="46" t="str">
        <x:f>IF(COUNTA(A232:D232)=0,"",IF(AND(OR(C232="",ISNUMBER(C232)),OR(D232="",ISNUMBER(D232)),COUNT(C232:D232)&gt;0,C232&gt;=0,D232&gt;=0),SUM(D232)-SUM(C232),""))</x:f>
      </x:c>
      <x:c r="F232" s="38"/>
      <x:c r="G232" s="50"/>
      <x:c r="H232" s="53" t="str">
        <x:f>IF(COUNTA(A232:D232,F232:G232)=0,"",IF(OR(A232="",B232=""),"Compte / libellé requis",IF(NOT(AND(LEN(TRIM(A232))&gt;=3,OR(LEFT(TRIM(A232),1)="1",LEFT(TRIM(A232),1)="2",LEFT(TRIM(A232),1)="3",LEFT(TRIM(A232),1)="4",LEFT(TRIM(A232),1)="5",LEFT(TRIM(A232),1)="6",LEFT(TRIM(A232),1)="7",LEFT(TRIM(A232),1)="8",LEFT(TRIM(A232),1)="9"))),"Compte à corriger",IF(NOT(AND(OR(C232="",ISNUMBER(C232)),OR(D232="",ISNUMBER(D232)),COUNT(C232:D232)&gt;0,C232&gt;=0,D232&gt;=0)),"Soldes à corriger",IF(COUNTIFS($A$14:$A$513,A232,$B$14:$B$513,B232,$C$14:$C$513,C232,$D$14:$D$513,D232,$F$14:$F$513,F232,$G$14:$G$513,G232)&gt;1,"Doublon exact",IF(LEFT(TRIM(A232),1)="7",IF(AND(F232&lt;&gt;"Avec droit",F232&lt;&gt;"Sans droit",F232&lt;&gt;"Exclu"),"TVA à qualifier",IF(AND(F232="Exclu",G232=""),"Exclusion à justifier","Prêt")),IF(AND(F232&lt;&gt;"",F232&lt;&gt;"Exclu"),"Qualification incohérente","Prêt")))))))</x:f>
      </x:c>
    </x:row>
    <x:row r="233" ht="35" customHeight="1">
      <x:c r="A233" s="41"/>
      <x:c r="B233" s="50"/>
      <x:c r="C233" s="45"/>
      <x:c r="D233" s="45"/>
      <x:c r="E233" s="46" t="str">
        <x:f>IF(COUNTA(A233:D233)=0,"",IF(AND(OR(C233="",ISNUMBER(C233)),OR(D233="",ISNUMBER(D233)),COUNT(C233:D233)&gt;0,C233&gt;=0,D233&gt;=0),SUM(D233)-SUM(C233),""))</x:f>
      </x:c>
      <x:c r="F233" s="38"/>
      <x:c r="G233" s="50"/>
      <x:c r="H233" s="53" t="str">
        <x:f>IF(COUNTA(A233:D233,F233:G233)=0,"",IF(OR(A233="",B233=""),"Compte / libellé requis",IF(NOT(AND(LEN(TRIM(A233))&gt;=3,OR(LEFT(TRIM(A233),1)="1",LEFT(TRIM(A233),1)="2",LEFT(TRIM(A233),1)="3",LEFT(TRIM(A233),1)="4",LEFT(TRIM(A233),1)="5",LEFT(TRIM(A233),1)="6",LEFT(TRIM(A233),1)="7",LEFT(TRIM(A233),1)="8",LEFT(TRIM(A233),1)="9"))),"Compte à corriger",IF(NOT(AND(OR(C233="",ISNUMBER(C233)),OR(D233="",ISNUMBER(D233)),COUNT(C233:D233)&gt;0,C233&gt;=0,D233&gt;=0)),"Soldes à corriger",IF(COUNTIFS($A$14:$A$513,A233,$B$14:$B$513,B233,$C$14:$C$513,C233,$D$14:$D$513,D233,$F$14:$F$513,F233,$G$14:$G$513,G233)&gt;1,"Doublon exact",IF(LEFT(TRIM(A233),1)="7",IF(AND(F233&lt;&gt;"Avec droit",F233&lt;&gt;"Sans droit",F233&lt;&gt;"Exclu"),"TVA à qualifier",IF(AND(F233="Exclu",G233=""),"Exclusion à justifier","Prêt")),IF(AND(F233&lt;&gt;"",F233&lt;&gt;"Exclu"),"Qualification incohérente","Prêt")))))))</x:f>
      </x:c>
    </x:row>
    <x:row r="234" ht="35" customHeight="1">
      <x:c r="A234" s="41"/>
      <x:c r="B234" s="50"/>
      <x:c r="C234" s="45"/>
      <x:c r="D234" s="45"/>
      <x:c r="E234" s="46" t="str">
        <x:f>IF(COUNTA(A234:D234)=0,"",IF(AND(OR(C234="",ISNUMBER(C234)),OR(D234="",ISNUMBER(D234)),COUNT(C234:D234)&gt;0,C234&gt;=0,D234&gt;=0),SUM(D234)-SUM(C234),""))</x:f>
      </x:c>
      <x:c r="F234" s="38"/>
      <x:c r="G234" s="50"/>
      <x:c r="H234" s="53" t="str">
        <x:f>IF(COUNTA(A234:D234,F234:G234)=0,"",IF(OR(A234="",B234=""),"Compte / libellé requis",IF(NOT(AND(LEN(TRIM(A234))&gt;=3,OR(LEFT(TRIM(A234),1)="1",LEFT(TRIM(A234),1)="2",LEFT(TRIM(A234),1)="3",LEFT(TRIM(A234),1)="4",LEFT(TRIM(A234),1)="5",LEFT(TRIM(A234),1)="6",LEFT(TRIM(A234),1)="7",LEFT(TRIM(A234),1)="8",LEFT(TRIM(A234),1)="9"))),"Compte à corriger",IF(NOT(AND(OR(C234="",ISNUMBER(C234)),OR(D234="",ISNUMBER(D234)),COUNT(C234:D234)&gt;0,C234&gt;=0,D234&gt;=0)),"Soldes à corriger",IF(COUNTIFS($A$14:$A$513,A234,$B$14:$B$513,B234,$C$14:$C$513,C234,$D$14:$D$513,D234,$F$14:$F$513,F234,$G$14:$G$513,G234)&gt;1,"Doublon exact",IF(LEFT(TRIM(A234),1)="7",IF(AND(F234&lt;&gt;"Avec droit",F234&lt;&gt;"Sans droit",F234&lt;&gt;"Exclu"),"TVA à qualifier",IF(AND(F234="Exclu",G234=""),"Exclusion à justifier","Prêt")),IF(AND(F234&lt;&gt;"",F234&lt;&gt;"Exclu"),"Qualification incohérente","Prêt")))))))</x:f>
      </x:c>
    </x:row>
    <x:row r="235" ht="35" customHeight="1">
      <x:c r="A235" s="41"/>
      <x:c r="B235" s="50"/>
      <x:c r="C235" s="45"/>
      <x:c r="D235" s="45"/>
      <x:c r="E235" s="46" t="str">
        <x:f>IF(COUNTA(A235:D235)=0,"",IF(AND(OR(C235="",ISNUMBER(C235)),OR(D235="",ISNUMBER(D235)),COUNT(C235:D235)&gt;0,C235&gt;=0,D235&gt;=0),SUM(D235)-SUM(C235),""))</x:f>
      </x:c>
      <x:c r="F235" s="38"/>
      <x:c r="G235" s="50"/>
      <x:c r="H235" s="53" t="str">
        <x:f>IF(COUNTA(A235:D235,F235:G235)=0,"",IF(OR(A235="",B235=""),"Compte / libellé requis",IF(NOT(AND(LEN(TRIM(A235))&gt;=3,OR(LEFT(TRIM(A235),1)="1",LEFT(TRIM(A235),1)="2",LEFT(TRIM(A235),1)="3",LEFT(TRIM(A235),1)="4",LEFT(TRIM(A235),1)="5",LEFT(TRIM(A235),1)="6",LEFT(TRIM(A235),1)="7",LEFT(TRIM(A235),1)="8",LEFT(TRIM(A235),1)="9"))),"Compte à corriger",IF(NOT(AND(OR(C235="",ISNUMBER(C235)),OR(D235="",ISNUMBER(D235)),COUNT(C235:D235)&gt;0,C235&gt;=0,D235&gt;=0)),"Soldes à corriger",IF(COUNTIFS($A$14:$A$513,A235,$B$14:$B$513,B235,$C$14:$C$513,C235,$D$14:$D$513,D235,$F$14:$F$513,F235,$G$14:$G$513,G235)&gt;1,"Doublon exact",IF(LEFT(TRIM(A235),1)="7",IF(AND(F235&lt;&gt;"Avec droit",F235&lt;&gt;"Sans droit",F235&lt;&gt;"Exclu"),"TVA à qualifier",IF(AND(F235="Exclu",G235=""),"Exclusion à justifier","Prêt")),IF(AND(F235&lt;&gt;"",F235&lt;&gt;"Exclu"),"Qualification incohérente","Prêt")))))))</x:f>
      </x:c>
    </x:row>
    <x:row r="236" ht="35" customHeight="1">
      <x:c r="A236" s="41"/>
      <x:c r="B236" s="50"/>
      <x:c r="C236" s="45"/>
      <x:c r="D236" s="45"/>
      <x:c r="E236" s="46" t="str">
        <x:f>IF(COUNTA(A236:D236)=0,"",IF(AND(OR(C236="",ISNUMBER(C236)),OR(D236="",ISNUMBER(D236)),COUNT(C236:D236)&gt;0,C236&gt;=0,D236&gt;=0),SUM(D236)-SUM(C236),""))</x:f>
      </x:c>
      <x:c r="F236" s="38"/>
      <x:c r="G236" s="50"/>
      <x:c r="H236" s="53" t="str">
        <x:f>IF(COUNTA(A236:D236,F236:G236)=0,"",IF(OR(A236="",B236=""),"Compte / libellé requis",IF(NOT(AND(LEN(TRIM(A236))&gt;=3,OR(LEFT(TRIM(A236),1)="1",LEFT(TRIM(A236),1)="2",LEFT(TRIM(A236),1)="3",LEFT(TRIM(A236),1)="4",LEFT(TRIM(A236),1)="5",LEFT(TRIM(A236),1)="6",LEFT(TRIM(A236),1)="7",LEFT(TRIM(A236),1)="8",LEFT(TRIM(A236),1)="9"))),"Compte à corriger",IF(NOT(AND(OR(C236="",ISNUMBER(C236)),OR(D236="",ISNUMBER(D236)),COUNT(C236:D236)&gt;0,C236&gt;=0,D236&gt;=0)),"Soldes à corriger",IF(COUNTIFS($A$14:$A$513,A236,$B$14:$B$513,B236,$C$14:$C$513,C236,$D$14:$D$513,D236,$F$14:$F$513,F236,$G$14:$G$513,G236)&gt;1,"Doublon exact",IF(LEFT(TRIM(A236),1)="7",IF(AND(F236&lt;&gt;"Avec droit",F236&lt;&gt;"Sans droit",F236&lt;&gt;"Exclu"),"TVA à qualifier",IF(AND(F236="Exclu",G236=""),"Exclusion à justifier","Prêt")),IF(AND(F236&lt;&gt;"",F236&lt;&gt;"Exclu"),"Qualification incohérente","Prêt")))))))</x:f>
      </x:c>
    </x:row>
    <x:row r="237" ht="35" customHeight="1">
      <x:c r="A237" s="41"/>
      <x:c r="B237" s="50"/>
      <x:c r="C237" s="45"/>
      <x:c r="D237" s="45"/>
      <x:c r="E237" s="46" t="str">
        <x:f>IF(COUNTA(A237:D237)=0,"",IF(AND(OR(C237="",ISNUMBER(C237)),OR(D237="",ISNUMBER(D237)),COUNT(C237:D237)&gt;0,C237&gt;=0,D237&gt;=0),SUM(D237)-SUM(C237),""))</x:f>
      </x:c>
      <x:c r="F237" s="38"/>
      <x:c r="G237" s="50"/>
      <x:c r="H237" s="53" t="str">
        <x:f>IF(COUNTA(A237:D237,F237:G237)=0,"",IF(OR(A237="",B237=""),"Compte / libellé requis",IF(NOT(AND(LEN(TRIM(A237))&gt;=3,OR(LEFT(TRIM(A237),1)="1",LEFT(TRIM(A237),1)="2",LEFT(TRIM(A237),1)="3",LEFT(TRIM(A237),1)="4",LEFT(TRIM(A237),1)="5",LEFT(TRIM(A237),1)="6",LEFT(TRIM(A237),1)="7",LEFT(TRIM(A237),1)="8",LEFT(TRIM(A237),1)="9"))),"Compte à corriger",IF(NOT(AND(OR(C237="",ISNUMBER(C237)),OR(D237="",ISNUMBER(D237)),COUNT(C237:D237)&gt;0,C237&gt;=0,D237&gt;=0)),"Soldes à corriger",IF(COUNTIFS($A$14:$A$513,A237,$B$14:$B$513,B237,$C$14:$C$513,C237,$D$14:$D$513,D237,$F$14:$F$513,F237,$G$14:$G$513,G237)&gt;1,"Doublon exact",IF(LEFT(TRIM(A237),1)="7",IF(AND(F237&lt;&gt;"Avec droit",F237&lt;&gt;"Sans droit",F237&lt;&gt;"Exclu"),"TVA à qualifier",IF(AND(F237="Exclu",G237=""),"Exclusion à justifier","Prêt")),IF(AND(F237&lt;&gt;"",F237&lt;&gt;"Exclu"),"Qualification incohérente","Prêt")))))))</x:f>
      </x:c>
    </x:row>
    <x:row r="238" ht="35" customHeight="1">
      <x:c r="A238" s="41"/>
      <x:c r="B238" s="50"/>
      <x:c r="C238" s="45"/>
      <x:c r="D238" s="45"/>
      <x:c r="E238" s="46" t="str">
        <x:f>IF(COUNTA(A238:D238)=0,"",IF(AND(OR(C238="",ISNUMBER(C238)),OR(D238="",ISNUMBER(D238)),COUNT(C238:D238)&gt;0,C238&gt;=0,D238&gt;=0),SUM(D238)-SUM(C238),""))</x:f>
      </x:c>
      <x:c r="F238" s="38"/>
      <x:c r="G238" s="50"/>
      <x:c r="H238" s="53" t="str">
        <x:f>IF(COUNTA(A238:D238,F238:G238)=0,"",IF(OR(A238="",B238=""),"Compte / libellé requis",IF(NOT(AND(LEN(TRIM(A238))&gt;=3,OR(LEFT(TRIM(A238),1)="1",LEFT(TRIM(A238),1)="2",LEFT(TRIM(A238),1)="3",LEFT(TRIM(A238),1)="4",LEFT(TRIM(A238),1)="5",LEFT(TRIM(A238),1)="6",LEFT(TRIM(A238),1)="7",LEFT(TRIM(A238),1)="8",LEFT(TRIM(A238),1)="9"))),"Compte à corriger",IF(NOT(AND(OR(C238="",ISNUMBER(C238)),OR(D238="",ISNUMBER(D238)),COUNT(C238:D238)&gt;0,C238&gt;=0,D238&gt;=0)),"Soldes à corriger",IF(COUNTIFS($A$14:$A$513,A238,$B$14:$B$513,B238,$C$14:$C$513,C238,$D$14:$D$513,D238,$F$14:$F$513,F238,$G$14:$G$513,G238)&gt;1,"Doublon exact",IF(LEFT(TRIM(A238),1)="7",IF(AND(F238&lt;&gt;"Avec droit",F238&lt;&gt;"Sans droit",F238&lt;&gt;"Exclu"),"TVA à qualifier",IF(AND(F238="Exclu",G238=""),"Exclusion à justifier","Prêt")),IF(AND(F238&lt;&gt;"",F238&lt;&gt;"Exclu"),"Qualification incohérente","Prêt")))))))</x:f>
      </x:c>
    </x:row>
    <x:row r="239" ht="35" customHeight="1">
      <x:c r="A239" s="41"/>
      <x:c r="B239" s="50"/>
      <x:c r="C239" s="45"/>
      <x:c r="D239" s="45"/>
      <x:c r="E239" s="46" t="str">
        <x:f>IF(COUNTA(A239:D239)=0,"",IF(AND(OR(C239="",ISNUMBER(C239)),OR(D239="",ISNUMBER(D239)),COUNT(C239:D239)&gt;0,C239&gt;=0,D239&gt;=0),SUM(D239)-SUM(C239),""))</x:f>
      </x:c>
      <x:c r="F239" s="38"/>
      <x:c r="G239" s="50"/>
      <x:c r="H239" s="53" t="str">
        <x:f>IF(COUNTA(A239:D239,F239:G239)=0,"",IF(OR(A239="",B239=""),"Compte / libellé requis",IF(NOT(AND(LEN(TRIM(A239))&gt;=3,OR(LEFT(TRIM(A239),1)="1",LEFT(TRIM(A239),1)="2",LEFT(TRIM(A239),1)="3",LEFT(TRIM(A239),1)="4",LEFT(TRIM(A239),1)="5",LEFT(TRIM(A239),1)="6",LEFT(TRIM(A239),1)="7",LEFT(TRIM(A239),1)="8",LEFT(TRIM(A239),1)="9"))),"Compte à corriger",IF(NOT(AND(OR(C239="",ISNUMBER(C239)),OR(D239="",ISNUMBER(D239)),COUNT(C239:D239)&gt;0,C239&gt;=0,D239&gt;=0)),"Soldes à corriger",IF(COUNTIFS($A$14:$A$513,A239,$B$14:$B$513,B239,$C$14:$C$513,C239,$D$14:$D$513,D239,$F$14:$F$513,F239,$G$14:$G$513,G239)&gt;1,"Doublon exact",IF(LEFT(TRIM(A239),1)="7",IF(AND(F239&lt;&gt;"Avec droit",F239&lt;&gt;"Sans droit",F239&lt;&gt;"Exclu"),"TVA à qualifier",IF(AND(F239="Exclu",G239=""),"Exclusion à justifier","Prêt")),IF(AND(F239&lt;&gt;"",F239&lt;&gt;"Exclu"),"Qualification incohérente","Prêt")))))))</x:f>
      </x:c>
    </x:row>
    <x:row r="240" ht="35" customHeight="1">
      <x:c r="A240" s="41"/>
      <x:c r="B240" s="50"/>
      <x:c r="C240" s="45"/>
      <x:c r="D240" s="45"/>
      <x:c r="E240" s="46" t="str">
        <x:f>IF(COUNTA(A240:D240)=0,"",IF(AND(OR(C240="",ISNUMBER(C240)),OR(D240="",ISNUMBER(D240)),COUNT(C240:D240)&gt;0,C240&gt;=0,D240&gt;=0),SUM(D240)-SUM(C240),""))</x:f>
      </x:c>
      <x:c r="F240" s="38"/>
      <x:c r="G240" s="50"/>
      <x:c r="H240" s="53" t="str">
        <x:f>IF(COUNTA(A240:D240,F240:G240)=0,"",IF(OR(A240="",B240=""),"Compte / libellé requis",IF(NOT(AND(LEN(TRIM(A240))&gt;=3,OR(LEFT(TRIM(A240),1)="1",LEFT(TRIM(A240),1)="2",LEFT(TRIM(A240),1)="3",LEFT(TRIM(A240),1)="4",LEFT(TRIM(A240),1)="5",LEFT(TRIM(A240),1)="6",LEFT(TRIM(A240),1)="7",LEFT(TRIM(A240),1)="8",LEFT(TRIM(A240),1)="9"))),"Compte à corriger",IF(NOT(AND(OR(C240="",ISNUMBER(C240)),OR(D240="",ISNUMBER(D240)),COUNT(C240:D240)&gt;0,C240&gt;=0,D240&gt;=0)),"Soldes à corriger",IF(COUNTIFS($A$14:$A$513,A240,$B$14:$B$513,B240,$C$14:$C$513,C240,$D$14:$D$513,D240,$F$14:$F$513,F240,$G$14:$G$513,G240)&gt;1,"Doublon exact",IF(LEFT(TRIM(A240),1)="7",IF(AND(F240&lt;&gt;"Avec droit",F240&lt;&gt;"Sans droit",F240&lt;&gt;"Exclu"),"TVA à qualifier",IF(AND(F240="Exclu",G240=""),"Exclusion à justifier","Prêt")),IF(AND(F240&lt;&gt;"",F240&lt;&gt;"Exclu"),"Qualification incohérente","Prêt")))))))</x:f>
      </x:c>
    </x:row>
    <x:row r="241" ht="35" customHeight="1">
      <x:c r="A241" s="41"/>
      <x:c r="B241" s="50"/>
      <x:c r="C241" s="45"/>
      <x:c r="D241" s="45"/>
      <x:c r="E241" s="46" t="str">
        <x:f>IF(COUNTA(A241:D241)=0,"",IF(AND(OR(C241="",ISNUMBER(C241)),OR(D241="",ISNUMBER(D241)),COUNT(C241:D241)&gt;0,C241&gt;=0,D241&gt;=0),SUM(D241)-SUM(C241),""))</x:f>
      </x:c>
      <x:c r="F241" s="38"/>
      <x:c r="G241" s="50"/>
      <x:c r="H241" s="53" t="str">
        <x:f>IF(COUNTA(A241:D241,F241:G241)=0,"",IF(OR(A241="",B241=""),"Compte / libellé requis",IF(NOT(AND(LEN(TRIM(A241))&gt;=3,OR(LEFT(TRIM(A241),1)="1",LEFT(TRIM(A241),1)="2",LEFT(TRIM(A241),1)="3",LEFT(TRIM(A241),1)="4",LEFT(TRIM(A241),1)="5",LEFT(TRIM(A241),1)="6",LEFT(TRIM(A241),1)="7",LEFT(TRIM(A241),1)="8",LEFT(TRIM(A241),1)="9"))),"Compte à corriger",IF(NOT(AND(OR(C241="",ISNUMBER(C241)),OR(D241="",ISNUMBER(D241)),COUNT(C241:D241)&gt;0,C241&gt;=0,D241&gt;=0)),"Soldes à corriger",IF(COUNTIFS($A$14:$A$513,A241,$B$14:$B$513,B241,$C$14:$C$513,C241,$D$14:$D$513,D241,$F$14:$F$513,F241,$G$14:$G$513,G241)&gt;1,"Doublon exact",IF(LEFT(TRIM(A241),1)="7",IF(AND(F241&lt;&gt;"Avec droit",F241&lt;&gt;"Sans droit",F241&lt;&gt;"Exclu"),"TVA à qualifier",IF(AND(F241="Exclu",G241=""),"Exclusion à justifier","Prêt")),IF(AND(F241&lt;&gt;"",F241&lt;&gt;"Exclu"),"Qualification incohérente","Prêt")))))))</x:f>
      </x:c>
    </x:row>
    <x:row r="242" ht="35" customHeight="1">
      <x:c r="A242" s="41"/>
      <x:c r="B242" s="50"/>
      <x:c r="C242" s="45"/>
      <x:c r="D242" s="45"/>
      <x:c r="E242" s="46" t="str">
        <x:f>IF(COUNTA(A242:D242)=0,"",IF(AND(OR(C242="",ISNUMBER(C242)),OR(D242="",ISNUMBER(D242)),COUNT(C242:D242)&gt;0,C242&gt;=0,D242&gt;=0),SUM(D242)-SUM(C242),""))</x:f>
      </x:c>
      <x:c r="F242" s="38"/>
      <x:c r="G242" s="50"/>
      <x:c r="H242" s="53" t="str">
        <x:f>IF(COUNTA(A242:D242,F242:G242)=0,"",IF(OR(A242="",B242=""),"Compte / libellé requis",IF(NOT(AND(LEN(TRIM(A242))&gt;=3,OR(LEFT(TRIM(A242),1)="1",LEFT(TRIM(A242),1)="2",LEFT(TRIM(A242),1)="3",LEFT(TRIM(A242),1)="4",LEFT(TRIM(A242),1)="5",LEFT(TRIM(A242),1)="6",LEFT(TRIM(A242),1)="7",LEFT(TRIM(A242),1)="8",LEFT(TRIM(A242),1)="9"))),"Compte à corriger",IF(NOT(AND(OR(C242="",ISNUMBER(C242)),OR(D242="",ISNUMBER(D242)),COUNT(C242:D242)&gt;0,C242&gt;=0,D242&gt;=0)),"Soldes à corriger",IF(COUNTIFS($A$14:$A$513,A242,$B$14:$B$513,B242,$C$14:$C$513,C242,$D$14:$D$513,D242,$F$14:$F$513,F242,$G$14:$G$513,G242)&gt;1,"Doublon exact",IF(LEFT(TRIM(A242),1)="7",IF(AND(F242&lt;&gt;"Avec droit",F242&lt;&gt;"Sans droit",F242&lt;&gt;"Exclu"),"TVA à qualifier",IF(AND(F242="Exclu",G242=""),"Exclusion à justifier","Prêt")),IF(AND(F242&lt;&gt;"",F242&lt;&gt;"Exclu"),"Qualification incohérente","Prêt")))))))</x:f>
      </x:c>
    </x:row>
    <x:row r="243" ht="35" customHeight="1">
      <x:c r="A243" s="41"/>
      <x:c r="B243" s="50"/>
      <x:c r="C243" s="45"/>
      <x:c r="D243" s="45"/>
      <x:c r="E243" s="46" t="str">
        <x:f>IF(COUNTA(A243:D243)=0,"",IF(AND(OR(C243="",ISNUMBER(C243)),OR(D243="",ISNUMBER(D243)),COUNT(C243:D243)&gt;0,C243&gt;=0,D243&gt;=0),SUM(D243)-SUM(C243),""))</x:f>
      </x:c>
      <x:c r="F243" s="38"/>
      <x:c r="G243" s="50"/>
      <x:c r="H243" s="53" t="str">
        <x:f>IF(COUNTA(A243:D243,F243:G243)=0,"",IF(OR(A243="",B243=""),"Compte / libellé requis",IF(NOT(AND(LEN(TRIM(A243))&gt;=3,OR(LEFT(TRIM(A243),1)="1",LEFT(TRIM(A243),1)="2",LEFT(TRIM(A243),1)="3",LEFT(TRIM(A243),1)="4",LEFT(TRIM(A243),1)="5",LEFT(TRIM(A243),1)="6",LEFT(TRIM(A243),1)="7",LEFT(TRIM(A243),1)="8",LEFT(TRIM(A243),1)="9"))),"Compte à corriger",IF(NOT(AND(OR(C243="",ISNUMBER(C243)),OR(D243="",ISNUMBER(D243)),COUNT(C243:D243)&gt;0,C243&gt;=0,D243&gt;=0)),"Soldes à corriger",IF(COUNTIFS($A$14:$A$513,A243,$B$14:$B$513,B243,$C$14:$C$513,C243,$D$14:$D$513,D243,$F$14:$F$513,F243,$G$14:$G$513,G243)&gt;1,"Doublon exact",IF(LEFT(TRIM(A243),1)="7",IF(AND(F243&lt;&gt;"Avec droit",F243&lt;&gt;"Sans droit",F243&lt;&gt;"Exclu"),"TVA à qualifier",IF(AND(F243="Exclu",G243=""),"Exclusion à justifier","Prêt")),IF(AND(F243&lt;&gt;"",F243&lt;&gt;"Exclu"),"Qualification incohérente","Prêt")))))))</x:f>
      </x:c>
    </x:row>
    <x:row r="244" ht="35" customHeight="1">
      <x:c r="A244" s="41"/>
      <x:c r="B244" s="50"/>
      <x:c r="C244" s="45"/>
      <x:c r="D244" s="45"/>
      <x:c r="E244" s="46" t="str">
        <x:f>IF(COUNTA(A244:D244)=0,"",IF(AND(OR(C244="",ISNUMBER(C244)),OR(D244="",ISNUMBER(D244)),COUNT(C244:D244)&gt;0,C244&gt;=0,D244&gt;=0),SUM(D244)-SUM(C244),""))</x:f>
      </x:c>
      <x:c r="F244" s="38"/>
      <x:c r="G244" s="50"/>
      <x:c r="H244" s="53" t="str">
        <x:f>IF(COUNTA(A244:D244,F244:G244)=0,"",IF(OR(A244="",B244=""),"Compte / libellé requis",IF(NOT(AND(LEN(TRIM(A244))&gt;=3,OR(LEFT(TRIM(A244),1)="1",LEFT(TRIM(A244),1)="2",LEFT(TRIM(A244),1)="3",LEFT(TRIM(A244),1)="4",LEFT(TRIM(A244),1)="5",LEFT(TRIM(A244),1)="6",LEFT(TRIM(A244),1)="7",LEFT(TRIM(A244),1)="8",LEFT(TRIM(A244),1)="9"))),"Compte à corriger",IF(NOT(AND(OR(C244="",ISNUMBER(C244)),OR(D244="",ISNUMBER(D244)),COUNT(C244:D244)&gt;0,C244&gt;=0,D244&gt;=0)),"Soldes à corriger",IF(COUNTIFS($A$14:$A$513,A244,$B$14:$B$513,B244,$C$14:$C$513,C244,$D$14:$D$513,D244,$F$14:$F$513,F244,$G$14:$G$513,G244)&gt;1,"Doublon exact",IF(LEFT(TRIM(A244),1)="7",IF(AND(F244&lt;&gt;"Avec droit",F244&lt;&gt;"Sans droit",F244&lt;&gt;"Exclu"),"TVA à qualifier",IF(AND(F244="Exclu",G244=""),"Exclusion à justifier","Prêt")),IF(AND(F244&lt;&gt;"",F244&lt;&gt;"Exclu"),"Qualification incohérente","Prêt")))))))</x:f>
      </x:c>
    </x:row>
    <x:row r="245" ht="35" customHeight="1">
      <x:c r="A245" s="41"/>
      <x:c r="B245" s="50"/>
      <x:c r="C245" s="45"/>
      <x:c r="D245" s="45"/>
      <x:c r="E245" s="46" t="str">
        <x:f>IF(COUNTA(A245:D245)=0,"",IF(AND(OR(C245="",ISNUMBER(C245)),OR(D245="",ISNUMBER(D245)),COUNT(C245:D245)&gt;0,C245&gt;=0,D245&gt;=0),SUM(D245)-SUM(C245),""))</x:f>
      </x:c>
      <x:c r="F245" s="38"/>
      <x:c r="G245" s="50"/>
      <x:c r="H245" s="53" t="str">
        <x:f>IF(COUNTA(A245:D245,F245:G245)=0,"",IF(OR(A245="",B245=""),"Compte / libellé requis",IF(NOT(AND(LEN(TRIM(A245))&gt;=3,OR(LEFT(TRIM(A245),1)="1",LEFT(TRIM(A245),1)="2",LEFT(TRIM(A245),1)="3",LEFT(TRIM(A245),1)="4",LEFT(TRIM(A245),1)="5",LEFT(TRIM(A245),1)="6",LEFT(TRIM(A245),1)="7",LEFT(TRIM(A245),1)="8",LEFT(TRIM(A245),1)="9"))),"Compte à corriger",IF(NOT(AND(OR(C245="",ISNUMBER(C245)),OR(D245="",ISNUMBER(D245)),COUNT(C245:D245)&gt;0,C245&gt;=0,D245&gt;=0)),"Soldes à corriger",IF(COUNTIFS($A$14:$A$513,A245,$B$14:$B$513,B245,$C$14:$C$513,C245,$D$14:$D$513,D245,$F$14:$F$513,F245,$G$14:$G$513,G245)&gt;1,"Doublon exact",IF(LEFT(TRIM(A245),1)="7",IF(AND(F245&lt;&gt;"Avec droit",F245&lt;&gt;"Sans droit",F245&lt;&gt;"Exclu"),"TVA à qualifier",IF(AND(F245="Exclu",G245=""),"Exclusion à justifier","Prêt")),IF(AND(F245&lt;&gt;"",F245&lt;&gt;"Exclu"),"Qualification incohérente","Prêt")))))))</x:f>
      </x:c>
    </x:row>
    <x:row r="246" ht="35" customHeight="1">
      <x:c r="A246" s="41"/>
      <x:c r="B246" s="50"/>
      <x:c r="C246" s="45"/>
      <x:c r="D246" s="45"/>
      <x:c r="E246" s="46" t="str">
        <x:f>IF(COUNTA(A246:D246)=0,"",IF(AND(OR(C246="",ISNUMBER(C246)),OR(D246="",ISNUMBER(D246)),COUNT(C246:D246)&gt;0,C246&gt;=0,D246&gt;=0),SUM(D246)-SUM(C246),""))</x:f>
      </x:c>
      <x:c r="F246" s="38"/>
      <x:c r="G246" s="50"/>
      <x:c r="H246" s="53" t="str">
        <x:f>IF(COUNTA(A246:D246,F246:G246)=0,"",IF(OR(A246="",B246=""),"Compte / libellé requis",IF(NOT(AND(LEN(TRIM(A246))&gt;=3,OR(LEFT(TRIM(A246),1)="1",LEFT(TRIM(A246),1)="2",LEFT(TRIM(A246),1)="3",LEFT(TRIM(A246),1)="4",LEFT(TRIM(A246),1)="5",LEFT(TRIM(A246),1)="6",LEFT(TRIM(A246),1)="7",LEFT(TRIM(A246),1)="8",LEFT(TRIM(A246),1)="9"))),"Compte à corriger",IF(NOT(AND(OR(C246="",ISNUMBER(C246)),OR(D246="",ISNUMBER(D246)),COUNT(C246:D246)&gt;0,C246&gt;=0,D246&gt;=0)),"Soldes à corriger",IF(COUNTIFS($A$14:$A$513,A246,$B$14:$B$513,B246,$C$14:$C$513,C246,$D$14:$D$513,D246,$F$14:$F$513,F246,$G$14:$G$513,G246)&gt;1,"Doublon exact",IF(LEFT(TRIM(A246),1)="7",IF(AND(F246&lt;&gt;"Avec droit",F246&lt;&gt;"Sans droit",F246&lt;&gt;"Exclu"),"TVA à qualifier",IF(AND(F246="Exclu",G246=""),"Exclusion à justifier","Prêt")),IF(AND(F246&lt;&gt;"",F246&lt;&gt;"Exclu"),"Qualification incohérente","Prêt")))))))</x:f>
      </x:c>
    </x:row>
    <x:row r="247" ht="35" customHeight="1">
      <x:c r="A247" s="41"/>
      <x:c r="B247" s="50"/>
      <x:c r="C247" s="45"/>
      <x:c r="D247" s="45"/>
      <x:c r="E247" s="46" t="str">
        <x:f>IF(COUNTA(A247:D247)=0,"",IF(AND(OR(C247="",ISNUMBER(C247)),OR(D247="",ISNUMBER(D247)),COUNT(C247:D247)&gt;0,C247&gt;=0,D247&gt;=0),SUM(D247)-SUM(C247),""))</x:f>
      </x:c>
      <x:c r="F247" s="38"/>
      <x:c r="G247" s="50"/>
      <x:c r="H247" s="53" t="str">
        <x:f>IF(COUNTA(A247:D247,F247:G247)=0,"",IF(OR(A247="",B247=""),"Compte / libellé requis",IF(NOT(AND(LEN(TRIM(A247))&gt;=3,OR(LEFT(TRIM(A247),1)="1",LEFT(TRIM(A247),1)="2",LEFT(TRIM(A247),1)="3",LEFT(TRIM(A247),1)="4",LEFT(TRIM(A247),1)="5",LEFT(TRIM(A247),1)="6",LEFT(TRIM(A247),1)="7",LEFT(TRIM(A247),1)="8",LEFT(TRIM(A247),1)="9"))),"Compte à corriger",IF(NOT(AND(OR(C247="",ISNUMBER(C247)),OR(D247="",ISNUMBER(D247)),COUNT(C247:D247)&gt;0,C247&gt;=0,D247&gt;=0)),"Soldes à corriger",IF(COUNTIFS($A$14:$A$513,A247,$B$14:$B$513,B247,$C$14:$C$513,C247,$D$14:$D$513,D247,$F$14:$F$513,F247,$G$14:$G$513,G247)&gt;1,"Doublon exact",IF(LEFT(TRIM(A247),1)="7",IF(AND(F247&lt;&gt;"Avec droit",F247&lt;&gt;"Sans droit",F247&lt;&gt;"Exclu"),"TVA à qualifier",IF(AND(F247="Exclu",G247=""),"Exclusion à justifier","Prêt")),IF(AND(F247&lt;&gt;"",F247&lt;&gt;"Exclu"),"Qualification incohérente","Prêt")))))))</x:f>
      </x:c>
    </x:row>
    <x:row r="248" ht="35" customHeight="1">
      <x:c r="A248" s="41"/>
      <x:c r="B248" s="50"/>
      <x:c r="C248" s="45"/>
      <x:c r="D248" s="45"/>
      <x:c r="E248" s="46" t="str">
        <x:f>IF(COUNTA(A248:D248)=0,"",IF(AND(OR(C248="",ISNUMBER(C248)),OR(D248="",ISNUMBER(D248)),COUNT(C248:D248)&gt;0,C248&gt;=0,D248&gt;=0),SUM(D248)-SUM(C248),""))</x:f>
      </x:c>
      <x:c r="F248" s="38"/>
      <x:c r="G248" s="50"/>
      <x:c r="H248" s="53" t="str">
        <x:f>IF(COUNTA(A248:D248,F248:G248)=0,"",IF(OR(A248="",B248=""),"Compte / libellé requis",IF(NOT(AND(LEN(TRIM(A248))&gt;=3,OR(LEFT(TRIM(A248),1)="1",LEFT(TRIM(A248),1)="2",LEFT(TRIM(A248),1)="3",LEFT(TRIM(A248),1)="4",LEFT(TRIM(A248),1)="5",LEFT(TRIM(A248),1)="6",LEFT(TRIM(A248),1)="7",LEFT(TRIM(A248),1)="8",LEFT(TRIM(A248),1)="9"))),"Compte à corriger",IF(NOT(AND(OR(C248="",ISNUMBER(C248)),OR(D248="",ISNUMBER(D248)),COUNT(C248:D248)&gt;0,C248&gt;=0,D248&gt;=0)),"Soldes à corriger",IF(COUNTIFS($A$14:$A$513,A248,$B$14:$B$513,B248,$C$14:$C$513,C248,$D$14:$D$513,D248,$F$14:$F$513,F248,$G$14:$G$513,G248)&gt;1,"Doublon exact",IF(LEFT(TRIM(A248),1)="7",IF(AND(F248&lt;&gt;"Avec droit",F248&lt;&gt;"Sans droit",F248&lt;&gt;"Exclu"),"TVA à qualifier",IF(AND(F248="Exclu",G248=""),"Exclusion à justifier","Prêt")),IF(AND(F248&lt;&gt;"",F248&lt;&gt;"Exclu"),"Qualification incohérente","Prêt")))))))</x:f>
      </x:c>
    </x:row>
    <x:row r="249" ht="35" customHeight="1">
      <x:c r="A249" s="41"/>
      <x:c r="B249" s="50"/>
      <x:c r="C249" s="45"/>
      <x:c r="D249" s="45"/>
      <x:c r="E249" s="46" t="str">
        <x:f>IF(COUNTA(A249:D249)=0,"",IF(AND(OR(C249="",ISNUMBER(C249)),OR(D249="",ISNUMBER(D249)),COUNT(C249:D249)&gt;0,C249&gt;=0,D249&gt;=0),SUM(D249)-SUM(C249),""))</x:f>
      </x:c>
      <x:c r="F249" s="38"/>
      <x:c r="G249" s="50"/>
      <x:c r="H249" s="53" t="str">
        <x:f>IF(COUNTA(A249:D249,F249:G249)=0,"",IF(OR(A249="",B249=""),"Compte / libellé requis",IF(NOT(AND(LEN(TRIM(A249))&gt;=3,OR(LEFT(TRIM(A249),1)="1",LEFT(TRIM(A249),1)="2",LEFT(TRIM(A249),1)="3",LEFT(TRIM(A249),1)="4",LEFT(TRIM(A249),1)="5",LEFT(TRIM(A249),1)="6",LEFT(TRIM(A249),1)="7",LEFT(TRIM(A249),1)="8",LEFT(TRIM(A249),1)="9"))),"Compte à corriger",IF(NOT(AND(OR(C249="",ISNUMBER(C249)),OR(D249="",ISNUMBER(D249)),COUNT(C249:D249)&gt;0,C249&gt;=0,D249&gt;=0)),"Soldes à corriger",IF(COUNTIFS($A$14:$A$513,A249,$B$14:$B$513,B249,$C$14:$C$513,C249,$D$14:$D$513,D249,$F$14:$F$513,F249,$G$14:$G$513,G249)&gt;1,"Doublon exact",IF(LEFT(TRIM(A249),1)="7",IF(AND(F249&lt;&gt;"Avec droit",F249&lt;&gt;"Sans droit",F249&lt;&gt;"Exclu"),"TVA à qualifier",IF(AND(F249="Exclu",G249=""),"Exclusion à justifier","Prêt")),IF(AND(F249&lt;&gt;"",F249&lt;&gt;"Exclu"),"Qualification incohérente","Prêt")))))))</x:f>
      </x:c>
    </x:row>
    <x:row r="250" ht="35" customHeight="1">
      <x:c r="A250" s="41"/>
      <x:c r="B250" s="50"/>
      <x:c r="C250" s="45"/>
      <x:c r="D250" s="45"/>
      <x:c r="E250" s="46" t="str">
        <x:f>IF(COUNTA(A250:D250)=0,"",IF(AND(OR(C250="",ISNUMBER(C250)),OR(D250="",ISNUMBER(D250)),COUNT(C250:D250)&gt;0,C250&gt;=0,D250&gt;=0),SUM(D250)-SUM(C250),""))</x:f>
      </x:c>
      <x:c r="F250" s="38"/>
      <x:c r="G250" s="50"/>
      <x:c r="H250" s="53" t="str">
        <x:f>IF(COUNTA(A250:D250,F250:G250)=0,"",IF(OR(A250="",B250=""),"Compte / libellé requis",IF(NOT(AND(LEN(TRIM(A250))&gt;=3,OR(LEFT(TRIM(A250),1)="1",LEFT(TRIM(A250),1)="2",LEFT(TRIM(A250),1)="3",LEFT(TRIM(A250),1)="4",LEFT(TRIM(A250),1)="5",LEFT(TRIM(A250),1)="6",LEFT(TRIM(A250),1)="7",LEFT(TRIM(A250),1)="8",LEFT(TRIM(A250),1)="9"))),"Compte à corriger",IF(NOT(AND(OR(C250="",ISNUMBER(C250)),OR(D250="",ISNUMBER(D250)),COUNT(C250:D250)&gt;0,C250&gt;=0,D250&gt;=0)),"Soldes à corriger",IF(COUNTIFS($A$14:$A$513,A250,$B$14:$B$513,B250,$C$14:$C$513,C250,$D$14:$D$513,D250,$F$14:$F$513,F250,$G$14:$G$513,G250)&gt;1,"Doublon exact",IF(LEFT(TRIM(A250),1)="7",IF(AND(F250&lt;&gt;"Avec droit",F250&lt;&gt;"Sans droit",F250&lt;&gt;"Exclu"),"TVA à qualifier",IF(AND(F250="Exclu",G250=""),"Exclusion à justifier","Prêt")),IF(AND(F250&lt;&gt;"",F250&lt;&gt;"Exclu"),"Qualification incohérente","Prêt")))))))</x:f>
      </x:c>
    </x:row>
    <x:row r="251" ht="35" customHeight="1">
      <x:c r="A251" s="41"/>
      <x:c r="B251" s="50"/>
      <x:c r="C251" s="45"/>
      <x:c r="D251" s="45"/>
      <x:c r="E251" s="46" t="str">
        <x:f>IF(COUNTA(A251:D251)=0,"",IF(AND(OR(C251="",ISNUMBER(C251)),OR(D251="",ISNUMBER(D251)),COUNT(C251:D251)&gt;0,C251&gt;=0,D251&gt;=0),SUM(D251)-SUM(C251),""))</x:f>
      </x:c>
      <x:c r="F251" s="38"/>
      <x:c r="G251" s="50"/>
      <x:c r="H251" s="53" t="str">
        <x:f>IF(COUNTA(A251:D251,F251:G251)=0,"",IF(OR(A251="",B251=""),"Compte / libellé requis",IF(NOT(AND(LEN(TRIM(A251))&gt;=3,OR(LEFT(TRIM(A251),1)="1",LEFT(TRIM(A251),1)="2",LEFT(TRIM(A251),1)="3",LEFT(TRIM(A251),1)="4",LEFT(TRIM(A251),1)="5",LEFT(TRIM(A251),1)="6",LEFT(TRIM(A251),1)="7",LEFT(TRIM(A251),1)="8",LEFT(TRIM(A251),1)="9"))),"Compte à corriger",IF(NOT(AND(OR(C251="",ISNUMBER(C251)),OR(D251="",ISNUMBER(D251)),COUNT(C251:D251)&gt;0,C251&gt;=0,D251&gt;=0)),"Soldes à corriger",IF(COUNTIFS($A$14:$A$513,A251,$B$14:$B$513,B251,$C$14:$C$513,C251,$D$14:$D$513,D251,$F$14:$F$513,F251,$G$14:$G$513,G251)&gt;1,"Doublon exact",IF(LEFT(TRIM(A251),1)="7",IF(AND(F251&lt;&gt;"Avec droit",F251&lt;&gt;"Sans droit",F251&lt;&gt;"Exclu"),"TVA à qualifier",IF(AND(F251="Exclu",G251=""),"Exclusion à justifier","Prêt")),IF(AND(F251&lt;&gt;"",F251&lt;&gt;"Exclu"),"Qualification incohérente","Prêt")))))))</x:f>
      </x:c>
    </x:row>
    <x:row r="252" ht="35" customHeight="1">
      <x:c r="A252" s="41"/>
      <x:c r="B252" s="50"/>
      <x:c r="C252" s="45"/>
      <x:c r="D252" s="45"/>
      <x:c r="E252" s="46" t="str">
        <x:f>IF(COUNTA(A252:D252)=0,"",IF(AND(OR(C252="",ISNUMBER(C252)),OR(D252="",ISNUMBER(D252)),COUNT(C252:D252)&gt;0,C252&gt;=0,D252&gt;=0),SUM(D252)-SUM(C252),""))</x:f>
      </x:c>
      <x:c r="F252" s="38"/>
      <x:c r="G252" s="50"/>
      <x:c r="H252" s="53" t="str">
        <x:f>IF(COUNTA(A252:D252,F252:G252)=0,"",IF(OR(A252="",B252=""),"Compte / libellé requis",IF(NOT(AND(LEN(TRIM(A252))&gt;=3,OR(LEFT(TRIM(A252),1)="1",LEFT(TRIM(A252),1)="2",LEFT(TRIM(A252),1)="3",LEFT(TRIM(A252),1)="4",LEFT(TRIM(A252),1)="5",LEFT(TRIM(A252),1)="6",LEFT(TRIM(A252),1)="7",LEFT(TRIM(A252),1)="8",LEFT(TRIM(A252),1)="9"))),"Compte à corriger",IF(NOT(AND(OR(C252="",ISNUMBER(C252)),OR(D252="",ISNUMBER(D252)),COUNT(C252:D252)&gt;0,C252&gt;=0,D252&gt;=0)),"Soldes à corriger",IF(COUNTIFS($A$14:$A$513,A252,$B$14:$B$513,B252,$C$14:$C$513,C252,$D$14:$D$513,D252,$F$14:$F$513,F252,$G$14:$G$513,G252)&gt;1,"Doublon exact",IF(LEFT(TRIM(A252),1)="7",IF(AND(F252&lt;&gt;"Avec droit",F252&lt;&gt;"Sans droit",F252&lt;&gt;"Exclu"),"TVA à qualifier",IF(AND(F252="Exclu",G252=""),"Exclusion à justifier","Prêt")),IF(AND(F252&lt;&gt;"",F252&lt;&gt;"Exclu"),"Qualification incohérente","Prêt")))))))</x:f>
      </x:c>
    </x:row>
    <x:row r="253" ht="35" customHeight="1">
      <x:c r="A253" s="41"/>
      <x:c r="B253" s="50"/>
      <x:c r="C253" s="45"/>
      <x:c r="D253" s="45"/>
      <x:c r="E253" s="46" t="str">
        <x:f>IF(COUNTA(A253:D253)=0,"",IF(AND(OR(C253="",ISNUMBER(C253)),OR(D253="",ISNUMBER(D253)),COUNT(C253:D253)&gt;0,C253&gt;=0,D253&gt;=0),SUM(D253)-SUM(C253),""))</x:f>
      </x:c>
      <x:c r="F253" s="38"/>
      <x:c r="G253" s="50"/>
      <x:c r="H253" s="53" t="str">
        <x:f>IF(COUNTA(A253:D253,F253:G253)=0,"",IF(OR(A253="",B253=""),"Compte / libellé requis",IF(NOT(AND(LEN(TRIM(A253))&gt;=3,OR(LEFT(TRIM(A253),1)="1",LEFT(TRIM(A253),1)="2",LEFT(TRIM(A253),1)="3",LEFT(TRIM(A253),1)="4",LEFT(TRIM(A253),1)="5",LEFT(TRIM(A253),1)="6",LEFT(TRIM(A253),1)="7",LEFT(TRIM(A253),1)="8",LEFT(TRIM(A253),1)="9"))),"Compte à corriger",IF(NOT(AND(OR(C253="",ISNUMBER(C253)),OR(D253="",ISNUMBER(D253)),COUNT(C253:D253)&gt;0,C253&gt;=0,D253&gt;=0)),"Soldes à corriger",IF(COUNTIFS($A$14:$A$513,A253,$B$14:$B$513,B253,$C$14:$C$513,C253,$D$14:$D$513,D253,$F$14:$F$513,F253,$G$14:$G$513,G253)&gt;1,"Doublon exact",IF(LEFT(TRIM(A253),1)="7",IF(AND(F253&lt;&gt;"Avec droit",F253&lt;&gt;"Sans droit",F253&lt;&gt;"Exclu"),"TVA à qualifier",IF(AND(F253="Exclu",G253=""),"Exclusion à justifier","Prêt")),IF(AND(F253&lt;&gt;"",F253&lt;&gt;"Exclu"),"Qualification incohérente","Prêt")))))))</x:f>
      </x:c>
    </x:row>
    <x:row r="254" ht="35" customHeight="1">
      <x:c r="A254" s="41"/>
      <x:c r="B254" s="50"/>
      <x:c r="C254" s="45"/>
      <x:c r="D254" s="45"/>
      <x:c r="E254" s="46" t="str">
        <x:f>IF(COUNTA(A254:D254)=0,"",IF(AND(OR(C254="",ISNUMBER(C254)),OR(D254="",ISNUMBER(D254)),COUNT(C254:D254)&gt;0,C254&gt;=0,D254&gt;=0),SUM(D254)-SUM(C254),""))</x:f>
      </x:c>
      <x:c r="F254" s="38"/>
      <x:c r="G254" s="50"/>
      <x:c r="H254" s="53" t="str">
        <x:f>IF(COUNTA(A254:D254,F254:G254)=0,"",IF(OR(A254="",B254=""),"Compte / libellé requis",IF(NOT(AND(LEN(TRIM(A254))&gt;=3,OR(LEFT(TRIM(A254),1)="1",LEFT(TRIM(A254),1)="2",LEFT(TRIM(A254),1)="3",LEFT(TRIM(A254),1)="4",LEFT(TRIM(A254),1)="5",LEFT(TRIM(A254),1)="6",LEFT(TRIM(A254),1)="7",LEFT(TRIM(A254),1)="8",LEFT(TRIM(A254),1)="9"))),"Compte à corriger",IF(NOT(AND(OR(C254="",ISNUMBER(C254)),OR(D254="",ISNUMBER(D254)),COUNT(C254:D254)&gt;0,C254&gt;=0,D254&gt;=0)),"Soldes à corriger",IF(COUNTIFS($A$14:$A$513,A254,$B$14:$B$513,B254,$C$14:$C$513,C254,$D$14:$D$513,D254,$F$14:$F$513,F254,$G$14:$G$513,G254)&gt;1,"Doublon exact",IF(LEFT(TRIM(A254),1)="7",IF(AND(F254&lt;&gt;"Avec droit",F254&lt;&gt;"Sans droit",F254&lt;&gt;"Exclu"),"TVA à qualifier",IF(AND(F254="Exclu",G254=""),"Exclusion à justifier","Prêt")),IF(AND(F254&lt;&gt;"",F254&lt;&gt;"Exclu"),"Qualification incohérente","Prêt")))))))</x:f>
      </x:c>
    </x:row>
    <x:row r="255" ht="35" customHeight="1">
      <x:c r="A255" s="41"/>
      <x:c r="B255" s="50"/>
      <x:c r="C255" s="45"/>
      <x:c r="D255" s="45"/>
      <x:c r="E255" s="46" t="str">
        <x:f>IF(COUNTA(A255:D255)=0,"",IF(AND(OR(C255="",ISNUMBER(C255)),OR(D255="",ISNUMBER(D255)),COUNT(C255:D255)&gt;0,C255&gt;=0,D255&gt;=0),SUM(D255)-SUM(C255),""))</x:f>
      </x:c>
      <x:c r="F255" s="38"/>
      <x:c r="G255" s="50"/>
      <x:c r="H255" s="53" t="str">
        <x:f>IF(COUNTA(A255:D255,F255:G255)=0,"",IF(OR(A255="",B255=""),"Compte / libellé requis",IF(NOT(AND(LEN(TRIM(A255))&gt;=3,OR(LEFT(TRIM(A255),1)="1",LEFT(TRIM(A255),1)="2",LEFT(TRIM(A255),1)="3",LEFT(TRIM(A255),1)="4",LEFT(TRIM(A255),1)="5",LEFT(TRIM(A255),1)="6",LEFT(TRIM(A255),1)="7",LEFT(TRIM(A255),1)="8",LEFT(TRIM(A255),1)="9"))),"Compte à corriger",IF(NOT(AND(OR(C255="",ISNUMBER(C255)),OR(D255="",ISNUMBER(D255)),COUNT(C255:D255)&gt;0,C255&gt;=0,D255&gt;=0)),"Soldes à corriger",IF(COUNTIFS($A$14:$A$513,A255,$B$14:$B$513,B255,$C$14:$C$513,C255,$D$14:$D$513,D255,$F$14:$F$513,F255,$G$14:$G$513,G255)&gt;1,"Doublon exact",IF(LEFT(TRIM(A255),1)="7",IF(AND(F255&lt;&gt;"Avec droit",F255&lt;&gt;"Sans droit",F255&lt;&gt;"Exclu"),"TVA à qualifier",IF(AND(F255="Exclu",G255=""),"Exclusion à justifier","Prêt")),IF(AND(F255&lt;&gt;"",F255&lt;&gt;"Exclu"),"Qualification incohérente","Prêt")))))))</x:f>
      </x:c>
    </x:row>
    <x:row r="256" ht="35" customHeight="1">
      <x:c r="A256" s="41"/>
      <x:c r="B256" s="50"/>
      <x:c r="C256" s="45"/>
      <x:c r="D256" s="45"/>
      <x:c r="E256" s="46" t="str">
        <x:f>IF(COUNTA(A256:D256)=0,"",IF(AND(OR(C256="",ISNUMBER(C256)),OR(D256="",ISNUMBER(D256)),COUNT(C256:D256)&gt;0,C256&gt;=0,D256&gt;=0),SUM(D256)-SUM(C256),""))</x:f>
      </x:c>
      <x:c r="F256" s="38"/>
      <x:c r="G256" s="50"/>
      <x:c r="H256" s="53" t="str">
        <x:f>IF(COUNTA(A256:D256,F256:G256)=0,"",IF(OR(A256="",B256=""),"Compte / libellé requis",IF(NOT(AND(LEN(TRIM(A256))&gt;=3,OR(LEFT(TRIM(A256),1)="1",LEFT(TRIM(A256),1)="2",LEFT(TRIM(A256),1)="3",LEFT(TRIM(A256),1)="4",LEFT(TRIM(A256),1)="5",LEFT(TRIM(A256),1)="6",LEFT(TRIM(A256),1)="7",LEFT(TRIM(A256),1)="8",LEFT(TRIM(A256),1)="9"))),"Compte à corriger",IF(NOT(AND(OR(C256="",ISNUMBER(C256)),OR(D256="",ISNUMBER(D256)),COUNT(C256:D256)&gt;0,C256&gt;=0,D256&gt;=0)),"Soldes à corriger",IF(COUNTIFS($A$14:$A$513,A256,$B$14:$B$513,B256,$C$14:$C$513,C256,$D$14:$D$513,D256,$F$14:$F$513,F256,$G$14:$G$513,G256)&gt;1,"Doublon exact",IF(LEFT(TRIM(A256),1)="7",IF(AND(F256&lt;&gt;"Avec droit",F256&lt;&gt;"Sans droit",F256&lt;&gt;"Exclu"),"TVA à qualifier",IF(AND(F256="Exclu",G256=""),"Exclusion à justifier","Prêt")),IF(AND(F256&lt;&gt;"",F256&lt;&gt;"Exclu"),"Qualification incohérente","Prêt")))))))</x:f>
      </x:c>
    </x:row>
    <x:row r="257" ht="35" customHeight="1">
      <x:c r="A257" s="41"/>
      <x:c r="B257" s="50"/>
      <x:c r="C257" s="45"/>
      <x:c r="D257" s="45"/>
      <x:c r="E257" s="46" t="str">
        <x:f>IF(COUNTA(A257:D257)=0,"",IF(AND(OR(C257="",ISNUMBER(C257)),OR(D257="",ISNUMBER(D257)),COUNT(C257:D257)&gt;0,C257&gt;=0,D257&gt;=0),SUM(D257)-SUM(C257),""))</x:f>
      </x:c>
      <x:c r="F257" s="38"/>
      <x:c r="G257" s="50"/>
      <x:c r="H257" s="53" t="str">
        <x:f>IF(COUNTA(A257:D257,F257:G257)=0,"",IF(OR(A257="",B257=""),"Compte / libellé requis",IF(NOT(AND(LEN(TRIM(A257))&gt;=3,OR(LEFT(TRIM(A257),1)="1",LEFT(TRIM(A257),1)="2",LEFT(TRIM(A257),1)="3",LEFT(TRIM(A257),1)="4",LEFT(TRIM(A257),1)="5",LEFT(TRIM(A257),1)="6",LEFT(TRIM(A257),1)="7",LEFT(TRIM(A257),1)="8",LEFT(TRIM(A257),1)="9"))),"Compte à corriger",IF(NOT(AND(OR(C257="",ISNUMBER(C257)),OR(D257="",ISNUMBER(D257)),COUNT(C257:D257)&gt;0,C257&gt;=0,D257&gt;=0)),"Soldes à corriger",IF(COUNTIFS($A$14:$A$513,A257,$B$14:$B$513,B257,$C$14:$C$513,C257,$D$14:$D$513,D257,$F$14:$F$513,F257,$G$14:$G$513,G257)&gt;1,"Doublon exact",IF(LEFT(TRIM(A257),1)="7",IF(AND(F257&lt;&gt;"Avec droit",F257&lt;&gt;"Sans droit",F257&lt;&gt;"Exclu"),"TVA à qualifier",IF(AND(F257="Exclu",G257=""),"Exclusion à justifier","Prêt")),IF(AND(F257&lt;&gt;"",F257&lt;&gt;"Exclu"),"Qualification incohérente","Prêt")))))))</x:f>
      </x:c>
    </x:row>
    <x:row r="258" ht="35" customHeight="1">
      <x:c r="A258" s="41"/>
      <x:c r="B258" s="50"/>
      <x:c r="C258" s="45"/>
      <x:c r="D258" s="45"/>
      <x:c r="E258" s="46" t="str">
        <x:f>IF(COUNTA(A258:D258)=0,"",IF(AND(OR(C258="",ISNUMBER(C258)),OR(D258="",ISNUMBER(D258)),COUNT(C258:D258)&gt;0,C258&gt;=0,D258&gt;=0),SUM(D258)-SUM(C258),""))</x:f>
      </x:c>
      <x:c r="F258" s="38"/>
      <x:c r="G258" s="50"/>
      <x:c r="H258" s="53" t="str">
        <x:f>IF(COUNTA(A258:D258,F258:G258)=0,"",IF(OR(A258="",B258=""),"Compte / libellé requis",IF(NOT(AND(LEN(TRIM(A258))&gt;=3,OR(LEFT(TRIM(A258),1)="1",LEFT(TRIM(A258),1)="2",LEFT(TRIM(A258),1)="3",LEFT(TRIM(A258),1)="4",LEFT(TRIM(A258),1)="5",LEFT(TRIM(A258),1)="6",LEFT(TRIM(A258),1)="7",LEFT(TRIM(A258),1)="8",LEFT(TRIM(A258),1)="9"))),"Compte à corriger",IF(NOT(AND(OR(C258="",ISNUMBER(C258)),OR(D258="",ISNUMBER(D258)),COUNT(C258:D258)&gt;0,C258&gt;=0,D258&gt;=0)),"Soldes à corriger",IF(COUNTIFS($A$14:$A$513,A258,$B$14:$B$513,B258,$C$14:$C$513,C258,$D$14:$D$513,D258,$F$14:$F$513,F258,$G$14:$G$513,G258)&gt;1,"Doublon exact",IF(LEFT(TRIM(A258),1)="7",IF(AND(F258&lt;&gt;"Avec droit",F258&lt;&gt;"Sans droit",F258&lt;&gt;"Exclu"),"TVA à qualifier",IF(AND(F258="Exclu",G258=""),"Exclusion à justifier","Prêt")),IF(AND(F258&lt;&gt;"",F258&lt;&gt;"Exclu"),"Qualification incohérente","Prêt")))))))</x:f>
      </x:c>
    </x:row>
    <x:row r="259" ht="35" customHeight="1">
      <x:c r="A259" s="41"/>
      <x:c r="B259" s="50"/>
      <x:c r="C259" s="45"/>
      <x:c r="D259" s="45"/>
      <x:c r="E259" s="46" t="str">
        <x:f>IF(COUNTA(A259:D259)=0,"",IF(AND(OR(C259="",ISNUMBER(C259)),OR(D259="",ISNUMBER(D259)),COUNT(C259:D259)&gt;0,C259&gt;=0,D259&gt;=0),SUM(D259)-SUM(C259),""))</x:f>
      </x:c>
      <x:c r="F259" s="38"/>
      <x:c r="G259" s="50"/>
      <x:c r="H259" s="53" t="str">
        <x:f>IF(COUNTA(A259:D259,F259:G259)=0,"",IF(OR(A259="",B259=""),"Compte / libellé requis",IF(NOT(AND(LEN(TRIM(A259))&gt;=3,OR(LEFT(TRIM(A259),1)="1",LEFT(TRIM(A259),1)="2",LEFT(TRIM(A259),1)="3",LEFT(TRIM(A259),1)="4",LEFT(TRIM(A259),1)="5",LEFT(TRIM(A259),1)="6",LEFT(TRIM(A259),1)="7",LEFT(TRIM(A259),1)="8",LEFT(TRIM(A259),1)="9"))),"Compte à corriger",IF(NOT(AND(OR(C259="",ISNUMBER(C259)),OR(D259="",ISNUMBER(D259)),COUNT(C259:D259)&gt;0,C259&gt;=0,D259&gt;=0)),"Soldes à corriger",IF(COUNTIFS($A$14:$A$513,A259,$B$14:$B$513,B259,$C$14:$C$513,C259,$D$14:$D$513,D259,$F$14:$F$513,F259,$G$14:$G$513,G259)&gt;1,"Doublon exact",IF(LEFT(TRIM(A259),1)="7",IF(AND(F259&lt;&gt;"Avec droit",F259&lt;&gt;"Sans droit",F259&lt;&gt;"Exclu"),"TVA à qualifier",IF(AND(F259="Exclu",G259=""),"Exclusion à justifier","Prêt")),IF(AND(F259&lt;&gt;"",F259&lt;&gt;"Exclu"),"Qualification incohérente","Prêt")))))))</x:f>
      </x:c>
    </x:row>
    <x:row r="260" ht="35" customHeight="1">
      <x:c r="A260" s="41"/>
      <x:c r="B260" s="50"/>
      <x:c r="C260" s="45"/>
      <x:c r="D260" s="45"/>
      <x:c r="E260" s="46" t="str">
        <x:f>IF(COUNTA(A260:D260)=0,"",IF(AND(OR(C260="",ISNUMBER(C260)),OR(D260="",ISNUMBER(D260)),COUNT(C260:D260)&gt;0,C260&gt;=0,D260&gt;=0),SUM(D260)-SUM(C260),""))</x:f>
      </x:c>
      <x:c r="F260" s="38"/>
      <x:c r="G260" s="50"/>
      <x:c r="H260" s="53" t="str">
        <x:f>IF(COUNTA(A260:D260,F260:G260)=0,"",IF(OR(A260="",B260=""),"Compte / libellé requis",IF(NOT(AND(LEN(TRIM(A260))&gt;=3,OR(LEFT(TRIM(A260),1)="1",LEFT(TRIM(A260),1)="2",LEFT(TRIM(A260),1)="3",LEFT(TRIM(A260),1)="4",LEFT(TRIM(A260),1)="5",LEFT(TRIM(A260),1)="6",LEFT(TRIM(A260),1)="7",LEFT(TRIM(A260),1)="8",LEFT(TRIM(A260),1)="9"))),"Compte à corriger",IF(NOT(AND(OR(C260="",ISNUMBER(C260)),OR(D260="",ISNUMBER(D260)),COUNT(C260:D260)&gt;0,C260&gt;=0,D260&gt;=0)),"Soldes à corriger",IF(COUNTIFS($A$14:$A$513,A260,$B$14:$B$513,B260,$C$14:$C$513,C260,$D$14:$D$513,D260,$F$14:$F$513,F260,$G$14:$G$513,G260)&gt;1,"Doublon exact",IF(LEFT(TRIM(A260),1)="7",IF(AND(F260&lt;&gt;"Avec droit",F260&lt;&gt;"Sans droit",F260&lt;&gt;"Exclu"),"TVA à qualifier",IF(AND(F260="Exclu",G260=""),"Exclusion à justifier","Prêt")),IF(AND(F260&lt;&gt;"",F260&lt;&gt;"Exclu"),"Qualification incohérente","Prêt")))))))</x:f>
      </x:c>
    </x:row>
    <x:row r="261" ht="35" customHeight="1">
      <x:c r="A261" s="41"/>
      <x:c r="B261" s="50"/>
      <x:c r="C261" s="45"/>
      <x:c r="D261" s="45"/>
      <x:c r="E261" s="46" t="str">
        <x:f>IF(COUNTA(A261:D261)=0,"",IF(AND(OR(C261="",ISNUMBER(C261)),OR(D261="",ISNUMBER(D261)),COUNT(C261:D261)&gt;0,C261&gt;=0,D261&gt;=0),SUM(D261)-SUM(C261),""))</x:f>
      </x:c>
      <x:c r="F261" s="38"/>
      <x:c r="G261" s="50"/>
      <x:c r="H261" s="53" t="str">
        <x:f>IF(COUNTA(A261:D261,F261:G261)=0,"",IF(OR(A261="",B261=""),"Compte / libellé requis",IF(NOT(AND(LEN(TRIM(A261))&gt;=3,OR(LEFT(TRIM(A261),1)="1",LEFT(TRIM(A261),1)="2",LEFT(TRIM(A261),1)="3",LEFT(TRIM(A261),1)="4",LEFT(TRIM(A261),1)="5",LEFT(TRIM(A261),1)="6",LEFT(TRIM(A261),1)="7",LEFT(TRIM(A261),1)="8",LEFT(TRIM(A261),1)="9"))),"Compte à corriger",IF(NOT(AND(OR(C261="",ISNUMBER(C261)),OR(D261="",ISNUMBER(D261)),COUNT(C261:D261)&gt;0,C261&gt;=0,D261&gt;=0)),"Soldes à corriger",IF(COUNTIFS($A$14:$A$513,A261,$B$14:$B$513,B261,$C$14:$C$513,C261,$D$14:$D$513,D261,$F$14:$F$513,F261,$G$14:$G$513,G261)&gt;1,"Doublon exact",IF(LEFT(TRIM(A261),1)="7",IF(AND(F261&lt;&gt;"Avec droit",F261&lt;&gt;"Sans droit",F261&lt;&gt;"Exclu"),"TVA à qualifier",IF(AND(F261="Exclu",G261=""),"Exclusion à justifier","Prêt")),IF(AND(F261&lt;&gt;"",F261&lt;&gt;"Exclu"),"Qualification incohérente","Prêt")))))))</x:f>
      </x:c>
    </x:row>
    <x:row r="262" ht="35" customHeight="1">
      <x:c r="A262" s="41"/>
      <x:c r="B262" s="50"/>
      <x:c r="C262" s="45"/>
      <x:c r="D262" s="45"/>
      <x:c r="E262" s="46" t="str">
        <x:f>IF(COUNTA(A262:D262)=0,"",IF(AND(OR(C262="",ISNUMBER(C262)),OR(D262="",ISNUMBER(D262)),COUNT(C262:D262)&gt;0,C262&gt;=0,D262&gt;=0),SUM(D262)-SUM(C262),""))</x:f>
      </x:c>
      <x:c r="F262" s="38"/>
      <x:c r="G262" s="50"/>
      <x:c r="H262" s="53" t="str">
        <x:f>IF(COUNTA(A262:D262,F262:G262)=0,"",IF(OR(A262="",B262=""),"Compte / libellé requis",IF(NOT(AND(LEN(TRIM(A262))&gt;=3,OR(LEFT(TRIM(A262),1)="1",LEFT(TRIM(A262),1)="2",LEFT(TRIM(A262),1)="3",LEFT(TRIM(A262),1)="4",LEFT(TRIM(A262),1)="5",LEFT(TRIM(A262),1)="6",LEFT(TRIM(A262),1)="7",LEFT(TRIM(A262),1)="8",LEFT(TRIM(A262),1)="9"))),"Compte à corriger",IF(NOT(AND(OR(C262="",ISNUMBER(C262)),OR(D262="",ISNUMBER(D262)),COUNT(C262:D262)&gt;0,C262&gt;=0,D262&gt;=0)),"Soldes à corriger",IF(COUNTIFS($A$14:$A$513,A262,$B$14:$B$513,B262,$C$14:$C$513,C262,$D$14:$D$513,D262,$F$14:$F$513,F262,$G$14:$G$513,G262)&gt;1,"Doublon exact",IF(LEFT(TRIM(A262),1)="7",IF(AND(F262&lt;&gt;"Avec droit",F262&lt;&gt;"Sans droit",F262&lt;&gt;"Exclu"),"TVA à qualifier",IF(AND(F262="Exclu",G262=""),"Exclusion à justifier","Prêt")),IF(AND(F262&lt;&gt;"",F262&lt;&gt;"Exclu"),"Qualification incohérente","Prêt")))))))</x:f>
      </x:c>
    </x:row>
    <x:row r="263" ht="35" customHeight="1">
      <x:c r="A263" s="41"/>
      <x:c r="B263" s="50"/>
      <x:c r="C263" s="45"/>
      <x:c r="D263" s="45"/>
      <x:c r="E263" s="46" t="str">
        <x:f>IF(COUNTA(A263:D263)=0,"",IF(AND(OR(C263="",ISNUMBER(C263)),OR(D263="",ISNUMBER(D263)),COUNT(C263:D263)&gt;0,C263&gt;=0,D263&gt;=0),SUM(D263)-SUM(C263),""))</x:f>
      </x:c>
      <x:c r="F263" s="38"/>
      <x:c r="G263" s="50"/>
      <x:c r="H263" s="53" t="str">
        <x:f>IF(COUNTA(A263:D263,F263:G263)=0,"",IF(OR(A263="",B263=""),"Compte / libellé requis",IF(NOT(AND(LEN(TRIM(A263))&gt;=3,OR(LEFT(TRIM(A263),1)="1",LEFT(TRIM(A263),1)="2",LEFT(TRIM(A263),1)="3",LEFT(TRIM(A263),1)="4",LEFT(TRIM(A263),1)="5",LEFT(TRIM(A263),1)="6",LEFT(TRIM(A263),1)="7",LEFT(TRIM(A263),1)="8",LEFT(TRIM(A263),1)="9"))),"Compte à corriger",IF(NOT(AND(OR(C263="",ISNUMBER(C263)),OR(D263="",ISNUMBER(D263)),COUNT(C263:D263)&gt;0,C263&gt;=0,D263&gt;=0)),"Soldes à corriger",IF(COUNTIFS($A$14:$A$513,A263,$B$14:$B$513,B263,$C$14:$C$513,C263,$D$14:$D$513,D263,$F$14:$F$513,F263,$G$14:$G$513,G263)&gt;1,"Doublon exact",IF(LEFT(TRIM(A263),1)="7",IF(AND(F263&lt;&gt;"Avec droit",F263&lt;&gt;"Sans droit",F263&lt;&gt;"Exclu"),"TVA à qualifier",IF(AND(F263="Exclu",G263=""),"Exclusion à justifier","Prêt")),IF(AND(F263&lt;&gt;"",F263&lt;&gt;"Exclu"),"Qualification incohérente","Prêt")))))))</x:f>
      </x:c>
    </x:row>
    <x:row r="264" ht="35" customHeight="1">
      <x:c r="A264" s="41"/>
      <x:c r="B264" s="50"/>
      <x:c r="C264" s="45"/>
      <x:c r="D264" s="45"/>
      <x:c r="E264" s="46" t="str">
        <x:f>IF(COUNTA(A264:D264)=0,"",IF(AND(OR(C264="",ISNUMBER(C264)),OR(D264="",ISNUMBER(D264)),COUNT(C264:D264)&gt;0,C264&gt;=0,D264&gt;=0),SUM(D264)-SUM(C264),""))</x:f>
      </x:c>
      <x:c r="F264" s="38"/>
      <x:c r="G264" s="50"/>
      <x:c r="H264" s="53" t="str">
        <x:f>IF(COUNTA(A264:D264,F264:G264)=0,"",IF(OR(A264="",B264=""),"Compte / libellé requis",IF(NOT(AND(LEN(TRIM(A264))&gt;=3,OR(LEFT(TRIM(A264),1)="1",LEFT(TRIM(A264),1)="2",LEFT(TRIM(A264),1)="3",LEFT(TRIM(A264),1)="4",LEFT(TRIM(A264),1)="5",LEFT(TRIM(A264),1)="6",LEFT(TRIM(A264),1)="7",LEFT(TRIM(A264),1)="8",LEFT(TRIM(A264),1)="9"))),"Compte à corriger",IF(NOT(AND(OR(C264="",ISNUMBER(C264)),OR(D264="",ISNUMBER(D264)),COUNT(C264:D264)&gt;0,C264&gt;=0,D264&gt;=0)),"Soldes à corriger",IF(COUNTIFS($A$14:$A$513,A264,$B$14:$B$513,B264,$C$14:$C$513,C264,$D$14:$D$513,D264,$F$14:$F$513,F264,$G$14:$G$513,G264)&gt;1,"Doublon exact",IF(LEFT(TRIM(A264),1)="7",IF(AND(F264&lt;&gt;"Avec droit",F264&lt;&gt;"Sans droit",F264&lt;&gt;"Exclu"),"TVA à qualifier",IF(AND(F264="Exclu",G264=""),"Exclusion à justifier","Prêt")),IF(AND(F264&lt;&gt;"",F264&lt;&gt;"Exclu"),"Qualification incohérente","Prêt")))))))</x:f>
      </x:c>
    </x:row>
    <x:row r="265" ht="35" customHeight="1">
      <x:c r="A265" s="41"/>
      <x:c r="B265" s="50"/>
      <x:c r="C265" s="45"/>
      <x:c r="D265" s="45"/>
      <x:c r="E265" s="46" t="str">
        <x:f>IF(COUNTA(A265:D265)=0,"",IF(AND(OR(C265="",ISNUMBER(C265)),OR(D265="",ISNUMBER(D265)),COUNT(C265:D265)&gt;0,C265&gt;=0,D265&gt;=0),SUM(D265)-SUM(C265),""))</x:f>
      </x:c>
      <x:c r="F265" s="38"/>
      <x:c r="G265" s="50"/>
      <x:c r="H265" s="53" t="str">
        <x:f>IF(COUNTA(A265:D265,F265:G265)=0,"",IF(OR(A265="",B265=""),"Compte / libellé requis",IF(NOT(AND(LEN(TRIM(A265))&gt;=3,OR(LEFT(TRIM(A265),1)="1",LEFT(TRIM(A265),1)="2",LEFT(TRIM(A265),1)="3",LEFT(TRIM(A265),1)="4",LEFT(TRIM(A265),1)="5",LEFT(TRIM(A265),1)="6",LEFT(TRIM(A265),1)="7",LEFT(TRIM(A265),1)="8",LEFT(TRIM(A265),1)="9"))),"Compte à corriger",IF(NOT(AND(OR(C265="",ISNUMBER(C265)),OR(D265="",ISNUMBER(D265)),COUNT(C265:D265)&gt;0,C265&gt;=0,D265&gt;=0)),"Soldes à corriger",IF(COUNTIFS($A$14:$A$513,A265,$B$14:$B$513,B265,$C$14:$C$513,C265,$D$14:$D$513,D265,$F$14:$F$513,F265,$G$14:$G$513,G265)&gt;1,"Doublon exact",IF(LEFT(TRIM(A265),1)="7",IF(AND(F265&lt;&gt;"Avec droit",F265&lt;&gt;"Sans droit",F265&lt;&gt;"Exclu"),"TVA à qualifier",IF(AND(F265="Exclu",G265=""),"Exclusion à justifier","Prêt")),IF(AND(F265&lt;&gt;"",F265&lt;&gt;"Exclu"),"Qualification incohérente","Prêt")))))))</x:f>
      </x:c>
    </x:row>
    <x:row r="266" ht="35" customHeight="1">
      <x:c r="A266" s="41"/>
      <x:c r="B266" s="50"/>
      <x:c r="C266" s="45"/>
      <x:c r="D266" s="45"/>
      <x:c r="E266" s="46" t="str">
        <x:f>IF(COUNTA(A266:D266)=0,"",IF(AND(OR(C266="",ISNUMBER(C266)),OR(D266="",ISNUMBER(D266)),COUNT(C266:D266)&gt;0,C266&gt;=0,D266&gt;=0),SUM(D266)-SUM(C266),""))</x:f>
      </x:c>
      <x:c r="F266" s="38"/>
      <x:c r="G266" s="50"/>
      <x:c r="H266" s="53" t="str">
        <x:f>IF(COUNTA(A266:D266,F266:G266)=0,"",IF(OR(A266="",B266=""),"Compte / libellé requis",IF(NOT(AND(LEN(TRIM(A266))&gt;=3,OR(LEFT(TRIM(A266),1)="1",LEFT(TRIM(A266),1)="2",LEFT(TRIM(A266),1)="3",LEFT(TRIM(A266),1)="4",LEFT(TRIM(A266),1)="5",LEFT(TRIM(A266),1)="6",LEFT(TRIM(A266),1)="7",LEFT(TRIM(A266),1)="8",LEFT(TRIM(A266),1)="9"))),"Compte à corriger",IF(NOT(AND(OR(C266="",ISNUMBER(C266)),OR(D266="",ISNUMBER(D266)),COUNT(C266:D266)&gt;0,C266&gt;=0,D266&gt;=0)),"Soldes à corriger",IF(COUNTIFS($A$14:$A$513,A266,$B$14:$B$513,B266,$C$14:$C$513,C266,$D$14:$D$513,D266,$F$14:$F$513,F266,$G$14:$G$513,G266)&gt;1,"Doublon exact",IF(LEFT(TRIM(A266),1)="7",IF(AND(F266&lt;&gt;"Avec droit",F266&lt;&gt;"Sans droit",F266&lt;&gt;"Exclu"),"TVA à qualifier",IF(AND(F266="Exclu",G266=""),"Exclusion à justifier","Prêt")),IF(AND(F266&lt;&gt;"",F266&lt;&gt;"Exclu"),"Qualification incohérente","Prêt")))))))</x:f>
      </x:c>
    </x:row>
    <x:row r="267" ht="35" customHeight="1">
      <x:c r="A267" s="41"/>
      <x:c r="B267" s="50"/>
      <x:c r="C267" s="45"/>
      <x:c r="D267" s="45"/>
      <x:c r="E267" s="46" t="str">
        <x:f>IF(COUNTA(A267:D267)=0,"",IF(AND(OR(C267="",ISNUMBER(C267)),OR(D267="",ISNUMBER(D267)),COUNT(C267:D267)&gt;0,C267&gt;=0,D267&gt;=0),SUM(D267)-SUM(C267),""))</x:f>
      </x:c>
      <x:c r="F267" s="38"/>
      <x:c r="G267" s="50"/>
      <x:c r="H267" s="53" t="str">
        <x:f>IF(COUNTA(A267:D267,F267:G267)=0,"",IF(OR(A267="",B267=""),"Compte / libellé requis",IF(NOT(AND(LEN(TRIM(A267))&gt;=3,OR(LEFT(TRIM(A267),1)="1",LEFT(TRIM(A267),1)="2",LEFT(TRIM(A267),1)="3",LEFT(TRIM(A267),1)="4",LEFT(TRIM(A267),1)="5",LEFT(TRIM(A267),1)="6",LEFT(TRIM(A267),1)="7",LEFT(TRIM(A267),1)="8",LEFT(TRIM(A267),1)="9"))),"Compte à corriger",IF(NOT(AND(OR(C267="",ISNUMBER(C267)),OR(D267="",ISNUMBER(D267)),COUNT(C267:D267)&gt;0,C267&gt;=0,D267&gt;=0)),"Soldes à corriger",IF(COUNTIFS($A$14:$A$513,A267,$B$14:$B$513,B267,$C$14:$C$513,C267,$D$14:$D$513,D267,$F$14:$F$513,F267,$G$14:$G$513,G267)&gt;1,"Doublon exact",IF(LEFT(TRIM(A267),1)="7",IF(AND(F267&lt;&gt;"Avec droit",F267&lt;&gt;"Sans droit",F267&lt;&gt;"Exclu"),"TVA à qualifier",IF(AND(F267="Exclu",G267=""),"Exclusion à justifier","Prêt")),IF(AND(F267&lt;&gt;"",F267&lt;&gt;"Exclu"),"Qualification incohérente","Prêt")))))))</x:f>
      </x:c>
    </x:row>
    <x:row r="268" ht="35" customHeight="1">
      <x:c r="A268" s="41"/>
      <x:c r="B268" s="50"/>
      <x:c r="C268" s="45"/>
      <x:c r="D268" s="45"/>
      <x:c r="E268" s="46" t="str">
        <x:f>IF(COUNTA(A268:D268)=0,"",IF(AND(OR(C268="",ISNUMBER(C268)),OR(D268="",ISNUMBER(D268)),COUNT(C268:D268)&gt;0,C268&gt;=0,D268&gt;=0),SUM(D268)-SUM(C268),""))</x:f>
      </x:c>
      <x:c r="F268" s="38"/>
      <x:c r="G268" s="50"/>
      <x:c r="H268" s="53" t="str">
        <x:f>IF(COUNTA(A268:D268,F268:G268)=0,"",IF(OR(A268="",B268=""),"Compte / libellé requis",IF(NOT(AND(LEN(TRIM(A268))&gt;=3,OR(LEFT(TRIM(A268),1)="1",LEFT(TRIM(A268),1)="2",LEFT(TRIM(A268),1)="3",LEFT(TRIM(A268),1)="4",LEFT(TRIM(A268),1)="5",LEFT(TRIM(A268),1)="6",LEFT(TRIM(A268),1)="7",LEFT(TRIM(A268),1)="8",LEFT(TRIM(A268),1)="9"))),"Compte à corriger",IF(NOT(AND(OR(C268="",ISNUMBER(C268)),OR(D268="",ISNUMBER(D268)),COUNT(C268:D268)&gt;0,C268&gt;=0,D268&gt;=0)),"Soldes à corriger",IF(COUNTIFS($A$14:$A$513,A268,$B$14:$B$513,B268,$C$14:$C$513,C268,$D$14:$D$513,D268,$F$14:$F$513,F268,$G$14:$G$513,G268)&gt;1,"Doublon exact",IF(LEFT(TRIM(A268),1)="7",IF(AND(F268&lt;&gt;"Avec droit",F268&lt;&gt;"Sans droit",F268&lt;&gt;"Exclu"),"TVA à qualifier",IF(AND(F268="Exclu",G268=""),"Exclusion à justifier","Prêt")),IF(AND(F268&lt;&gt;"",F268&lt;&gt;"Exclu"),"Qualification incohérente","Prêt")))))))</x:f>
      </x:c>
    </x:row>
    <x:row r="269" ht="35" customHeight="1">
      <x:c r="A269" s="41"/>
      <x:c r="B269" s="50"/>
      <x:c r="C269" s="45"/>
      <x:c r="D269" s="45"/>
      <x:c r="E269" s="46" t="str">
        <x:f>IF(COUNTA(A269:D269)=0,"",IF(AND(OR(C269="",ISNUMBER(C269)),OR(D269="",ISNUMBER(D269)),COUNT(C269:D269)&gt;0,C269&gt;=0,D269&gt;=0),SUM(D269)-SUM(C269),""))</x:f>
      </x:c>
      <x:c r="F269" s="38"/>
      <x:c r="G269" s="50"/>
      <x:c r="H269" s="53" t="str">
        <x:f>IF(COUNTA(A269:D269,F269:G269)=0,"",IF(OR(A269="",B269=""),"Compte / libellé requis",IF(NOT(AND(LEN(TRIM(A269))&gt;=3,OR(LEFT(TRIM(A269),1)="1",LEFT(TRIM(A269),1)="2",LEFT(TRIM(A269),1)="3",LEFT(TRIM(A269),1)="4",LEFT(TRIM(A269),1)="5",LEFT(TRIM(A269),1)="6",LEFT(TRIM(A269),1)="7",LEFT(TRIM(A269),1)="8",LEFT(TRIM(A269),1)="9"))),"Compte à corriger",IF(NOT(AND(OR(C269="",ISNUMBER(C269)),OR(D269="",ISNUMBER(D269)),COUNT(C269:D269)&gt;0,C269&gt;=0,D269&gt;=0)),"Soldes à corriger",IF(COUNTIFS($A$14:$A$513,A269,$B$14:$B$513,B269,$C$14:$C$513,C269,$D$14:$D$513,D269,$F$14:$F$513,F269,$G$14:$G$513,G269)&gt;1,"Doublon exact",IF(LEFT(TRIM(A269),1)="7",IF(AND(F269&lt;&gt;"Avec droit",F269&lt;&gt;"Sans droit",F269&lt;&gt;"Exclu"),"TVA à qualifier",IF(AND(F269="Exclu",G269=""),"Exclusion à justifier","Prêt")),IF(AND(F269&lt;&gt;"",F269&lt;&gt;"Exclu"),"Qualification incohérente","Prêt")))))))</x:f>
      </x:c>
    </x:row>
    <x:row r="270" ht="35" customHeight="1">
      <x:c r="A270" s="41"/>
      <x:c r="B270" s="50"/>
      <x:c r="C270" s="45"/>
      <x:c r="D270" s="45"/>
      <x:c r="E270" s="46" t="str">
        <x:f>IF(COUNTA(A270:D270)=0,"",IF(AND(OR(C270="",ISNUMBER(C270)),OR(D270="",ISNUMBER(D270)),COUNT(C270:D270)&gt;0,C270&gt;=0,D270&gt;=0),SUM(D270)-SUM(C270),""))</x:f>
      </x:c>
      <x:c r="F270" s="38"/>
      <x:c r="G270" s="50"/>
      <x:c r="H270" s="53" t="str">
        <x:f>IF(COUNTA(A270:D270,F270:G270)=0,"",IF(OR(A270="",B270=""),"Compte / libellé requis",IF(NOT(AND(LEN(TRIM(A270))&gt;=3,OR(LEFT(TRIM(A270),1)="1",LEFT(TRIM(A270),1)="2",LEFT(TRIM(A270),1)="3",LEFT(TRIM(A270),1)="4",LEFT(TRIM(A270),1)="5",LEFT(TRIM(A270),1)="6",LEFT(TRIM(A270),1)="7",LEFT(TRIM(A270),1)="8",LEFT(TRIM(A270),1)="9"))),"Compte à corriger",IF(NOT(AND(OR(C270="",ISNUMBER(C270)),OR(D270="",ISNUMBER(D270)),COUNT(C270:D270)&gt;0,C270&gt;=0,D270&gt;=0)),"Soldes à corriger",IF(COUNTIFS($A$14:$A$513,A270,$B$14:$B$513,B270,$C$14:$C$513,C270,$D$14:$D$513,D270,$F$14:$F$513,F270,$G$14:$G$513,G270)&gt;1,"Doublon exact",IF(LEFT(TRIM(A270),1)="7",IF(AND(F270&lt;&gt;"Avec droit",F270&lt;&gt;"Sans droit",F270&lt;&gt;"Exclu"),"TVA à qualifier",IF(AND(F270="Exclu",G270=""),"Exclusion à justifier","Prêt")),IF(AND(F270&lt;&gt;"",F270&lt;&gt;"Exclu"),"Qualification incohérente","Prêt")))))))</x:f>
      </x:c>
    </x:row>
    <x:row r="271" ht="35" customHeight="1">
      <x:c r="A271" s="41"/>
      <x:c r="B271" s="50"/>
      <x:c r="C271" s="45"/>
      <x:c r="D271" s="45"/>
      <x:c r="E271" s="46" t="str">
        <x:f>IF(COUNTA(A271:D271)=0,"",IF(AND(OR(C271="",ISNUMBER(C271)),OR(D271="",ISNUMBER(D271)),COUNT(C271:D271)&gt;0,C271&gt;=0,D271&gt;=0),SUM(D271)-SUM(C271),""))</x:f>
      </x:c>
      <x:c r="F271" s="38"/>
      <x:c r="G271" s="50"/>
      <x:c r="H271" s="53" t="str">
        <x:f>IF(COUNTA(A271:D271,F271:G271)=0,"",IF(OR(A271="",B271=""),"Compte / libellé requis",IF(NOT(AND(LEN(TRIM(A271))&gt;=3,OR(LEFT(TRIM(A271),1)="1",LEFT(TRIM(A271),1)="2",LEFT(TRIM(A271),1)="3",LEFT(TRIM(A271),1)="4",LEFT(TRIM(A271),1)="5",LEFT(TRIM(A271),1)="6",LEFT(TRIM(A271),1)="7",LEFT(TRIM(A271),1)="8",LEFT(TRIM(A271),1)="9"))),"Compte à corriger",IF(NOT(AND(OR(C271="",ISNUMBER(C271)),OR(D271="",ISNUMBER(D271)),COUNT(C271:D271)&gt;0,C271&gt;=0,D271&gt;=0)),"Soldes à corriger",IF(COUNTIFS($A$14:$A$513,A271,$B$14:$B$513,B271,$C$14:$C$513,C271,$D$14:$D$513,D271,$F$14:$F$513,F271,$G$14:$G$513,G271)&gt;1,"Doublon exact",IF(LEFT(TRIM(A271),1)="7",IF(AND(F271&lt;&gt;"Avec droit",F271&lt;&gt;"Sans droit",F271&lt;&gt;"Exclu"),"TVA à qualifier",IF(AND(F271="Exclu",G271=""),"Exclusion à justifier","Prêt")),IF(AND(F271&lt;&gt;"",F271&lt;&gt;"Exclu"),"Qualification incohérente","Prêt")))))))</x:f>
      </x:c>
    </x:row>
    <x:row r="272" ht="35" customHeight="1">
      <x:c r="A272" s="41"/>
      <x:c r="B272" s="50"/>
      <x:c r="C272" s="45"/>
      <x:c r="D272" s="45"/>
      <x:c r="E272" s="46" t="str">
        <x:f>IF(COUNTA(A272:D272)=0,"",IF(AND(OR(C272="",ISNUMBER(C272)),OR(D272="",ISNUMBER(D272)),COUNT(C272:D272)&gt;0,C272&gt;=0,D272&gt;=0),SUM(D272)-SUM(C272),""))</x:f>
      </x:c>
      <x:c r="F272" s="38"/>
      <x:c r="G272" s="50"/>
      <x:c r="H272" s="53" t="str">
        <x:f>IF(COUNTA(A272:D272,F272:G272)=0,"",IF(OR(A272="",B272=""),"Compte / libellé requis",IF(NOT(AND(LEN(TRIM(A272))&gt;=3,OR(LEFT(TRIM(A272),1)="1",LEFT(TRIM(A272),1)="2",LEFT(TRIM(A272),1)="3",LEFT(TRIM(A272),1)="4",LEFT(TRIM(A272),1)="5",LEFT(TRIM(A272),1)="6",LEFT(TRIM(A272),1)="7",LEFT(TRIM(A272),1)="8",LEFT(TRIM(A272),1)="9"))),"Compte à corriger",IF(NOT(AND(OR(C272="",ISNUMBER(C272)),OR(D272="",ISNUMBER(D272)),COUNT(C272:D272)&gt;0,C272&gt;=0,D272&gt;=0)),"Soldes à corriger",IF(COUNTIFS($A$14:$A$513,A272,$B$14:$B$513,B272,$C$14:$C$513,C272,$D$14:$D$513,D272,$F$14:$F$513,F272,$G$14:$G$513,G272)&gt;1,"Doublon exact",IF(LEFT(TRIM(A272),1)="7",IF(AND(F272&lt;&gt;"Avec droit",F272&lt;&gt;"Sans droit",F272&lt;&gt;"Exclu"),"TVA à qualifier",IF(AND(F272="Exclu",G272=""),"Exclusion à justifier","Prêt")),IF(AND(F272&lt;&gt;"",F272&lt;&gt;"Exclu"),"Qualification incohérente","Prêt")))))))</x:f>
      </x:c>
    </x:row>
    <x:row r="273" ht="35" customHeight="1">
      <x:c r="A273" s="41"/>
      <x:c r="B273" s="50"/>
      <x:c r="C273" s="45"/>
      <x:c r="D273" s="45"/>
      <x:c r="E273" s="46" t="str">
        <x:f>IF(COUNTA(A273:D273)=0,"",IF(AND(OR(C273="",ISNUMBER(C273)),OR(D273="",ISNUMBER(D273)),COUNT(C273:D273)&gt;0,C273&gt;=0,D273&gt;=0),SUM(D273)-SUM(C273),""))</x:f>
      </x:c>
      <x:c r="F273" s="38"/>
      <x:c r="G273" s="50"/>
      <x:c r="H273" s="53" t="str">
        <x:f>IF(COUNTA(A273:D273,F273:G273)=0,"",IF(OR(A273="",B273=""),"Compte / libellé requis",IF(NOT(AND(LEN(TRIM(A273))&gt;=3,OR(LEFT(TRIM(A273),1)="1",LEFT(TRIM(A273),1)="2",LEFT(TRIM(A273),1)="3",LEFT(TRIM(A273),1)="4",LEFT(TRIM(A273),1)="5",LEFT(TRIM(A273),1)="6",LEFT(TRIM(A273),1)="7",LEFT(TRIM(A273),1)="8",LEFT(TRIM(A273),1)="9"))),"Compte à corriger",IF(NOT(AND(OR(C273="",ISNUMBER(C273)),OR(D273="",ISNUMBER(D273)),COUNT(C273:D273)&gt;0,C273&gt;=0,D273&gt;=0)),"Soldes à corriger",IF(COUNTIFS($A$14:$A$513,A273,$B$14:$B$513,B273,$C$14:$C$513,C273,$D$14:$D$513,D273,$F$14:$F$513,F273,$G$14:$G$513,G273)&gt;1,"Doublon exact",IF(LEFT(TRIM(A273),1)="7",IF(AND(F273&lt;&gt;"Avec droit",F273&lt;&gt;"Sans droit",F273&lt;&gt;"Exclu"),"TVA à qualifier",IF(AND(F273="Exclu",G273=""),"Exclusion à justifier","Prêt")),IF(AND(F273&lt;&gt;"",F273&lt;&gt;"Exclu"),"Qualification incohérente","Prêt")))))))</x:f>
      </x:c>
    </x:row>
    <x:row r="274" ht="35" customHeight="1">
      <x:c r="A274" s="41"/>
      <x:c r="B274" s="50"/>
      <x:c r="C274" s="45"/>
      <x:c r="D274" s="45"/>
      <x:c r="E274" s="46" t="str">
        <x:f>IF(COUNTA(A274:D274)=0,"",IF(AND(OR(C274="",ISNUMBER(C274)),OR(D274="",ISNUMBER(D274)),COUNT(C274:D274)&gt;0,C274&gt;=0,D274&gt;=0),SUM(D274)-SUM(C274),""))</x:f>
      </x:c>
      <x:c r="F274" s="38"/>
      <x:c r="G274" s="50"/>
      <x:c r="H274" s="53" t="str">
        <x:f>IF(COUNTA(A274:D274,F274:G274)=0,"",IF(OR(A274="",B274=""),"Compte / libellé requis",IF(NOT(AND(LEN(TRIM(A274))&gt;=3,OR(LEFT(TRIM(A274),1)="1",LEFT(TRIM(A274),1)="2",LEFT(TRIM(A274),1)="3",LEFT(TRIM(A274),1)="4",LEFT(TRIM(A274),1)="5",LEFT(TRIM(A274),1)="6",LEFT(TRIM(A274),1)="7",LEFT(TRIM(A274),1)="8",LEFT(TRIM(A274),1)="9"))),"Compte à corriger",IF(NOT(AND(OR(C274="",ISNUMBER(C274)),OR(D274="",ISNUMBER(D274)),COUNT(C274:D274)&gt;0,C274&gt;=0,D274&gt;=0)),"Soldes à corriger",IF(COUNTIFS($A$14:$A$513,A274,$B$14:$B$513,B274,$C$14:$C$513,C274,$D$14:$D$513,D274,$F$14:$F$513,F274,$G$14:$G$513,G274)&gt;1,"Doublon exact",IF(LEFT(TRIM(A274),1)="7",IF(AND(F274&lt;&gt;"Avec droit",F274&lt;&gt;"Sans droit",F274&lt;&gt;"Exclu"),"TVA à qualifier",IF(AND(F274="Exclu",G274=""),"Exclusion à justifier","Prêt")),IF(AND(F274&lt;&gt;"",F274&lt;&gt;"Exclu"),"Qualification incohérente","Prêt")))))))</x:f>
      </x:c>
    </x:row>
    <x:row r="275" ht="35" customHeight="1">
      <x:c r="A275" s="41"/>
      <x:c r="B275" s="50"/>
      <x:c r="C275" s="45"/>
      <x:c r="D275" s="45"/>
      <x:c r="E275" s="46" t="str">
        <x:f>IF(COUNTA(A275:D275)=0,"",IF(AND(OR(C275="",ISNUMBER(C275)),OR(D275="",ISNUMBER(D275)),COUNT(C275:D275)&gt;0,C275&gt;=0,D275&gt;=0),SUM(D275)-SUM(C275),""))</x:f>
      </x:c>
      <x:c r="F275" s="38"/>
      <x:c r="G275" s="50"/>
      <x:c r="H275" s="53" t="str">
        <x:f>IF(COUNTA(A275:D275,F275:G275)=0,"",IF(OR(A275="",B275=""),"Compte / libellé requis",IF(NOT(AND(LEN(TRIM(A275))&gt;=3,OR(LEFT(TRIM(A275),1)="1",LEFT(TRIM(A275),1)="2",LEFT(TRIM(A275),1)="3",LEFT(TRIM(A275),1)="4",LEFT(TRIM(A275),1)="5",LEFT(TRIM(A275),1)="6",LEFT(TRIM(A275),1)="7",LEFT(TRIM(A275),1)="8",LEFT(TRIM(A275),1)="9"))),"Compte à corriger",IF(NOT(AND(OR(C275="",ISNUMBER(C275)),OR(D275="",ISNUMBER(D275)),COUNT(C275:D275)&gt;0,C275&gt;=0,D275&gt;=0)),"Soldes à corriger",IF(COUNTIFS($A$14:$A$513,A275,$B$14:$B$513,B275,$C$14:$C$513,C275,$D$14:$D$513,D275,$F$14:$F$513,F275,$G$14:$G$513,G275)&gt;1,"Doublon exact",IF(LEFT(TRIM(A275),1)="7",IF(AND(F275&lt;&gt;"Avec droit",F275&lt;&gt;"Sans droit",F275&lt;&gt;"Exclu"),"TVA à qualifier",IF(AND(F275="Exclu",G275=""),"Exclusion à justifier","Prêt")),IF(AND(F275&lt;&gt;"",F275&lt;&gt;"Exclu"),"Qualification incohérente","Prêt")))))))</x:f>
      </x:c>
    </x:row>
    <x:row r="276" ht="35" customHeight="1">
      <x:c r="A276" s="41"/>
      <x:c r="B276" s="50"/>
      <x:c r="C276" s="45"/>
      <x:c r="D276" s="45"/>
      <x:c r="E276" s="46" t="str">
        <x:f>IF(COUNTA(A276:D276)=0,"",IF(AND(OR(C276="",ISNUMBER(C276)),OR(D276="",ISNUMBER(D276)),COUNT(C276:D276)&gt;0,C276&gt;=0,D276&gt;=0),SUM(D276)-SUM(C276),""))</x:f>
      </x:c>
      <x:c r="F276" s="38"/>
      <x:c r="G276" s="50"/>
      <x:c r="H276" s="53" t="str">
        <x:f>IF(COUNTA(A276:D276,F276:G276)=0,"",IF(OR(A276="",B276=""),"Compte / libellé requis",IF(NOT(AND(LEN(TRIM(A276))&gt;=3,OR(LEFT(TRIM(A276),1)="1",LEFT(TRIM(A276),1)="2",LEFT(TRIM(A276),1)="3",LEFT(TRIM(A276),1)="4",LEFT(TRIM(A276),1)="5",LEFT(TRIM(A276),1)="6",LEFT(TRIM(A276),1)="7",LEFT(TRIM(A276),1)="8",LEFT(TRIM(A276),1)="9"))),"Compte à corriger",IF(NOT(AND(OR(C276="",ISNUMBER(C276)),OR(D276="",ISNUMBER(D276)),COUNT(C276:D276)&gt;0,C276&gt;=0,D276&gt;=0)),"Soldes à corriger",IF(COUNTIFS($A$14:$A$513,A276,$B$14:$B$513,B276,$C$14:$C$513,C276,$D$14:$D$513,D276,$F$14:$F$513,F276,$G$14:$G$513,G276)&gt;1,"Doublon exact",IF(LEFT(TRIM(A276),1)="7",IF(AND(F276&lt;&gt;"Avec droit",F276&lt;&gt;"Sans droit",F276&lt;&gt;"Exclu"),"TVA à qualifier",IF(AND(F276="Exclu",G276=""),"Exclusion à justifier","Prêt")),IF(AND(F276&lt;&gt;"",F276&lt;&gt;"Exclu"),"Qualification incohérente","Prêt")))))))</x:f>
      </x:c>
    </x:row>
    <x:row r="277" ht="35" customHeight="1">
      <x:c r="A277" s="41"/>
      <x:c r="B277" s="50"/>
      <x:c r="C277" s="45"/>
      <x:c r="D277" s="45"/>
      <x:c r="E277" s="46" t="str">
        <x:f>IF(COUNTA(A277:D277)=0,"",IF(AND(OR(C277="",ISNUMBER(C277)),OR(D277="",ISNUMBER(D277)),COUNT(C277:D277)&gt;0,C277&gt;=0,D277&gt;=0),SUM(D277)-SUM(C277),""))</x:f>
      </x:c>
      <x:c r="F277" s="38"/>
      <x:c r="G277" s="50"/>
      <x:c r="H277" s="53" t="str">
        <x:f>IF(COUNTA(A277:D277,F277:G277)=0,"",IF(OR(A277="",B277=""),"Compte / libellé requis",IF(NOT(AND(LEN(TRIM(A277))&gt;=3,OR(LEFT(TRIM(A277),1)="1",LEFT(TRIM(A277),1)="2",LEFT(TRIM(A277),1)="3",LEFT(TRIM(A277),1)="4",LEFT(TRIM(A277),1)="5",LEFT(TRIM(A277),1)="6",LEFT(TRIM(A277),1)="7",LEFT(TRIM(A277),1)="8",LEFT(TRIM(A277),1)="9"))),"Compte à corriger",IF(NOT(AND(OR(C277="",ISNUMBER(C277)),OR(D277="",ISNUMBER(D277)),COUNT(C277:D277)&gt;0,C277&gt;=0,D277&gt;=0)),"Soldes à corriger",IF(COUNTIFS($A$14:$A$513,A277,$B$14:$B$513,B277,$C$14:$C$513,C277,$D$14:$D$513,D277,$F$14:$F$513,F277,$G$14:$G$513,G277)&gt;1,"Doublon exact",IF(LEFT(TRIM(A277),1)="7",IF(AND(F277&lt;&gt;"Avec droit",F277&lt;&gt;"Sans droit",F277&lt;&gt;"Exclu"),"TVA à qualifier",IF(AND(F277="Exclu",G277=""),"Exclusion à justifier","Prêt")),IF(AND(F277&lt;&gt;"",F277&lt;&gt;"Exclu"),"Qualification incohérente","Prêt")))))))</x:f>
      </x:c>
    </x:row>
    <x:row r="278" ht="35" customHeight="1">
      <x:c r="A278" s="41"/>
      <x:c r="B278" s="50"/>
      <x:c r="C278" s="45"/>
      <x:c r="D278" s="45"/>
      <x:c r="E278" s="46" t="str">
        <x:f>IF(COUNTA(A278:D278)=0,"",IF(AND(OR(C278="",ISNUMBER(C278)),OR(D278="",ISNUMBER(D278)),COUNT(C278:D278)&gt;0,C278&gt;=0,D278&gt;=0),SUM(D278)-SUM(C278),""))</x:f>
      </x:c>
      <x:c r="F278" s="38"/>
      <x:c r="G278" s="50"/>
      <x:c r="H278" s="53" t="str">
        <x:f>IF(COUNTA(A278:D278,F278:G278)=0,"",IF(OR(A278="",B278=""),"Compte / libellé requis",IF(NOT(AND(LEN(TRIM(A278))&gt;=3,OR(LEFT(TRIM(A278),1)="1",LEFT(TRIM(A278),1)="2",LEFT(TRIM(A278),1)="3",LEFT(TRIM(A278),1)="4",LEFT(TRIM(A278),1)="5",LEFT(TRIM(A278),1)="6",LEFT(TRIM(A278),1)="7",LEFT(TRIM(A278),1)="8",LEFT(TRIM(A278),1)="9"))),"Compte à corriger",IF(NOT(AND(OR(C278="",ISNUMBER(C278)),OR(D278="",ISNUMBER(D278)),COUNT(C278:D278)&gt;0,C278&gt;=0,D278&gt;=0)),"Soldes à corriger",IF(COUNTIFS($A$14:$A$513,A278,$B$14:$B$513,B278,$C$14:$C$513,C278,$D$14:$D$513,D278,$F$14:$F$513,F278,$G$14:$G$513,G278)&gt;1,"Doublon exact",IF(LEFT(TRIM(A278),1)="7",IF(AND(F278&lt;&gt;"Avec droit",F278&lt;&gt;"Sans droit",F278&lt;&gt;"Exclu"),"TVA à qualifier",IF(AND(F278="Exclu",G278=""),"Exclusion à justifier","Prêt")),IF(AND(F278&lt;&gt;"",F278&lt;&gt;"Exclu"),"Qualification incohérente","Prêt")))))))</x:f>
      </x:c>
    </x:row>
    <x:row r="279" ht="35" customHeight="1">
      <x:c r="A279" s="41"/>
      <x:c r="B279" s="50"/>
      <x:c r="C279" s="45"/>
      <x:c r="D279" s="45"/>
      <x:c r="E279" s="46" t="str">
        <x:f>IF(COUNTA(A279:D279)=0,"",IF(AND(OR(C279="",ISNUMBER(C279)),OR(D279="",ISNUMBER(D279)),COUNT(C279:D279)&gt;0,C279&gt;=0,D279&gt;=0),SUM(D279)-SUM(C279),""))</x:f>
      </x:c>
      <x:c r="F279" s="38"/>
      <x:c r="G279" s="50"/>
      <x:c r="H279" s="53" t="str">
        <x:f>IF(COUNTA(A279:D279,F279:G279)=0,"",IF(OR(A279="",B279=""),"Compte / libellé requis",IF(NOT(AND(LEN(TRIM(A279))&gt;=3,OR(LEFT(TRIM(A279),1)="1",LEFT(TRIM(A279),1)="2",LEFT(TRIM(A279),1)="3",LEFT(TRIM(A279),1)="4",LEFT(TRIM(A279),1)="5",LEFT(TRIM(A279),1)="6",LEFT(TRIM(A279),1)="7",LEFT(TRIM(A279),1)="8",LEFT(TRIM(A279),1)="9"))),"Compte à corriger",IF(NOT(AND(OR(C279="",ISNUMBER(C279)),OR(D279="",ISNUMBER(D279)),COUNT(C279:D279)&gt;0,C279&gt;=0,D279&gt;=0)),"Soldes à corriger",IF(COUNTIFS($A$14:$A$513,A279,$B$14:$B$513,B279,$C$14:$C$513,C279,$D$14:$D$513,D279,$F$14:$F$513,F279,$G$14:$G$513,G279)&gt;1,"Doublon exact",IF(LEFT(TRIM(A279),1)="7",IF(AND(F279&lt;&gt;"Avec droit",F279&lt;&gt;"Sans droit",F279&lt;&gt;"Exclu"),"TVA à qualifier",IF(AND(F279="Exclu",G279=""),"Exclusion à justifier","Prêt")),IF(AND(F279&lt;&gt;"",F279&lt;&gt;"Exclu"),"Qualification incohérente","Prêt")))))))</x:f>
      </x:c>
    </x:row>
    <x:row r="280" ht="35" customHeight="1">
      <x:c r="A280" s="41"/>
      <x:c r="B280" s="50"/>
      <x:c r="C280" s="45"/>
      <x:c r="D280" s="45"/>
      <x:c r="E280" s="46" t="str">
        <x:f>IF(COUNTA(A280:D280)=0,"",IF(AND(OR(C280="",ISNUMBER(C280)),OR(D280="",ISNUMBER(D280)),COUNT(C280:D280)&gt;0,C280&gt;=0,D280&gt;=0),SUM(D280)-SUM(C280),""))</x:f>
      </x:c>
      <x:c r="F280" s="38"/>
      <x:c r="G280" s="50"/>
      <x:c r="H280" s="53" t="str">
        <x:f>IF(COUNTA(A280:D280,F280:G280)=0,"",IF(OR(A280="",B280=""),"Compte / libellé requis",IF(NOT(AND(LEN(TRIM(A280))&gt;=3,OR(LEFT(TRIM(A280),1)="1",LEFT(TRIM(A280),1)="2",LEFT(TRIM(A280),1)="3",LEFT(TRIM(A280),1)="4",LEFT(TRIM(A280),1)="5",LEFT(TRIM(A280),1)="6",LEFT(TRIM(A280),1)="7",LEFT(TRIM(A280),1)="8",LEFT(TRIM(A280),1)="9"))),"Compte à corriger",IF(NOT(AND(OR(C280="",ISNUMBER(C280)),OR(D280="",ISNUMBER(D280)),COUNT(C280:D280)&gt;0,C280&gt;=0,D280&gt;=0)),"Soldes à corriger",IF(COUNTIFS($A$14:$A$513,A280,$B$14:$B$513,B280,$C$14:$C$513,C280,$D$14:$D$513,D280,$F$14:$F$513,F280,$G$14:$G$513,G280)&gt;1,"Doublon exact",IF(LEFT(TRIM(A280),1)="7",IF(AND(F280&lt;&gt;"Avec droit",F280&lt;&gt;"Sans droit",F280&lt;&gt;"Exclu"),"TVA à qualifier",IF(AND(F280="Exclu",G280=""),"Exclusion à justifier","Prêt")),IF(AND(F280&lt;&gt;"",F280&lt;&gt;"Exclu"),"Qualification incohérente","Prêt")))))))</x:f>
      </x:c>
    </x:row>
    <x:row r="281" ht="35" customHeight="1">
      <x:c r="A281" s="41"/>
      <x:c r="B281" s="50"/>
      <x:c r="C281" s="45"/>
      <x:c r="D281" s="45"/>
      <x:c r="E281" s="46" t="str">
        <x:f>IF(COUNTA(A281:D281)=0,"",IF(AND(OR(C281="",ISNUMBER(C281)),OR(D281="",ISNUMBER(D281)),COUNT(C281:D281)&gt;0,C281&gt;=0,D281&gt;=0),SUM(D281)-SUM(C281),""))</x:f>
      </x:c>
      <x:c r="F281" s="38"/>
      <x:c r="G281" s="50"/>
      <x:c r="H281" s="53" t="str">
        <x:f>IF(COUNTA(A281:D281,F281:G281)=0,"",IF(OR(A281="",B281=""),"Compte / libellé requis",IF(NOT(AND(LEN(TRIM(A281))&gt;=3,OR(LEFT(TRIM(A281),1)="1",LEFT(TRIM(A281),1)="2",LEFT(TRIM(A281),1)="3",LEFT(TRIM(A281),1)="4",LEFT(TRIM(A281),1)="5",LEFT(TRIM(A281),1)="6",LEFT(TRIM(A281),1)="7",LEFT(TRIM(A281),1)="8",LEFT(TRIM(A281),1)="9"))),"Compte à corriger",IF(NOT(AND(OR(C281="",ISNUMBER(C281)),OR(D281="",ISNUMBER(D281)),COUNT(C281:D281)&gt;0,C281&gt;=0,D281&gt;=0)),"Soldes à corriger",IF(COUNTIFS($A$14:$A$513,A281,$B$14:$B$513,B281,$C$14:$C$513,C281,$D$14:$D$513,D281,$F$14:$F$513,F281,$G$14:$G$513,G281)&gt;1,"Doublon exact",IF(LEFT(TRIM(A281),1)="7",IF(AND(F281&lt;&gt;"Avec droit",F281&lt;&gt;"Sans droit",F281&lt;&gt;"Exclu"),"TVA à qualifier",IF(AND(F281="Exclu",G281=""),"Exclusion à justifier","Prêt")),IF(AND(F281&lt;&gt;"",F281&lt;&gt;"Exclu"),"Qualification incohérente","Prêt")))))))</x:f>
      </x:c>
    </x:row>
    <x:row r="282" ht="35" customHeight="1">
      <x:c r="A282" s="41"/>
      <x:c r="B282" s="50"/>
      <x:c r="C282" s="45"/>
      <x:c r="D282" s="45"/>
      <x:c r="E282" s="46" t="str">
        <x:f>IF(COUNTA(A282:D282)=0,"",IF(AND(OR(C282="",ISNUMBER(C282)),OR(D282="",ISNUMBER(D282)),COUNT(C282:D282)&gt;0,C282&gt;=0,D282&gt;=0),SUM(D282)-SUM(C282),""))</x:f>
      </x:c>
      <x:c r="F282" s="38"/>
      <x:c r="G282" s="50"/>
      <x:c r="H282" s="53" t="str">
        <x:f>IF(COUNTA(A282:D282,F282:G282)=0,"",IF(OR(A282="",B282=""),"Compte / libellé requis",IF(NOT(AND(LEN(TRIM(A282))&gt;=3,OR(LEFT(TRIM(A282),1)="1",LEFT(TRIM(A282),1)="2",LEFT(TRIM(A282),1)="3",LEFT(TRIM(A282),1)="4",LEFT(TRIM(A282),1)="5",LEFT(TRIM(A282),1)="6",LEFT(TRIM(A282),1)="7",LEFT(TRIM(A282),1)="8",LEFT(TRIM(A282),1)="9"))),"Compte à corriger",IF(NOT(AND(OR(C282="",ISNUMBER(C282)),OR(D282="",ISNUMBER(D282)),COUNT(C282:D282)&gt;0,C282&gt;=0,D282&gt;=0)),"Soldes à corriger",IF(COUNTIFS($A$14:$A$513,A282,$B$14:$B$513,B282,$C$14:$C$513,C282,$D$14:$D$513,D282,$F$14:$F$513,F282,$G$14:$G$513,G282)&gt;1,"Doublon exact",IF(LEFT(TRIM(A282),1)="7",IF(AND(F282&lt;&gt;"Avec droit",F282&lt;&gt;"Sans droit",F282&lt;&gt;"Exclu"),"TVA à qualifier",IF(AND(F282="Exclu",G282=""),"Exclusion à justifier","Prêt")),IF(AND(F282&lt;&gt;"",F282&lt;&gt;"Exclu"),"Qualification incohérente","Prêt")))))))</x:f>
      </x:c>
    </x:row>
    <x:row r="283" ht="35" customHeight="1">
      <x:c r="A283" s="41"/>
      <x:c r="B283" s="50"/>
      <x:c r="C283" s="45"/>
      <x:c r="D283" s="45"/>
      <x:c r="E283" s="46" t="str">
        <x:f>IF(COUNTA(A283:D283)=0,"",IF(AND(OR(C283="",ISNUMBER(C283)),OR(D283="",ISNUMBER(D283)),COUNT(C283:D283)&gt;0,C283&gt;=0,D283&gt;=0),SUM(D283)-SUM(C283),""))</x:f>
      </x:c>
      <x:c r="F283" s="38"/>
      <x:c r="G283" s="50"/>
      <x:c r="H283" s="53" t="str">
        <x:f>IF(COUNTA(A283:D283,F283:G283)=0,"",IF(OR(A283="",B283=""),"Compte / libellé requis",IF(NOT(AND(LEN(TRIM(A283))&gt;=3,OR(LEFT(TRIM(A283),1)="1",LEFT(TRIM(A283),1)="2",LEFT(TRIM(A283),1)="3",LEFT(TRIM(A283),1)="4",LEFT(TRIM(A283),1)="5",LEFT(TRIM(A283),1)="6",LEFT(TRIM(A283),1)="7",LEFT(TRIM(A283),1)="8",LEFT(TRIM(A283),1)="9"))),"Compte à corriger",IF(NOT(AND(OR(C283="",ISNUMBER(C283)),OR(D283="",ISNUMBER(D283)),COUNT(C283:D283)&gt;0,C283&gt;=0,D283&gt;=0)),"Soldes à corriger",IF(COUNTIFS($A$14:$A$513,A283,$B$14:$B$513,B283,$C$14:$C$513,C283,$D$14:$D$513,D283,$F$14:$F$513,F283,$G$14:$G$513,G283)&gt;1,"Doublon exact",IF(LEFT(TRIM(A283),1)="7",IF(AND(F283&lt;&gt;"Avec droit",F283&lt;&gt;"Sans droit",F283&lt;&gt;"Exclu"),"TVA à qualifier",IF(AND(F283="Exclu",G283=""),"Exclusion à justifier","Prêt")),IF(AND(F283&lt;&gt;"",F283&lt;&gt;"Exclu"),"Qualification incohérente","Prêt")))))))</x:f>
      </x:c>
    </x:row>
    <x:row r="284" ht="35" customHeight="1">
      <x:c r="A284" s="41"/>
      <x:c r="B284" s="50"/>
      <x:c r="C284" s="45"/>
      <x:c r="D284" s="45"/>
      <x:c r="E284" s="46" t="str">
        <x:f>IF(COUNTA(A284:D284)=0,"",IF(AND(OR(C284="",ISNUMBER(C284)),OR(D284="",ISNUMBER(D284)),COUNT(C284:D284)&gt;0,C284&gt;=0,D284&gt;=0),SUM(D284)-SUM(C284),""))</x:f>
      </x:c>
      <x:c r="F284" s="38"/>
      <x:c r="G284" s="50"/>
      <x:c r="H284" s="53" t="str">
        <x:f>IF(COUNTA(A284:D284,F284:G284)=0,"",IF(OR(A284="",B284=""),"Compte / libellé requis",IF(NOT(AND(LEN(TRIM(A284))&gt;=3,OR(LEFT(TRIM(A284),1)="1",LEFT(TRIM(A284),1)="2",LEFT(TRIM(A284),1)="3",LEFT(TRIM(A284),1)="4",LEFT(TRIM(A284),1)="5",LEFT(TRIM(A284),1)="6",LEFT(TRIM(A284),1)="7",LEFT(TRIM(A284),1)="8",LEFT(TRIM(A284),1)="9"))),"Compte à corriger",IF(NOT(AND(OR(C284="",ISNUMBER(C284)),OR(D284="",ISNUMBER(D284)),COUNT(C284:D284)&gt;0,C284&gt;=0,D284&gt;=0)),"Soldes à corriger",IF(COUNTIFS($A$14:$A$513,A284,$B$14:$B$513,B284,$C$14:$C$513,C284,$D$14:$D$513,D284,$F$14:$F$513,F284,$G$14:$G$513,G284)&gt;1,"Doublon exact",IF(LEFT(TRIM(A284),1)="7",IF(AND(F284&lt;&gt;"Avec droit",F284&lt;&gt;"Sans droit",F284&lt;&gt;"Exclu"),"TVA à qualifier",IF(AND(F284="Exclu",G284=""),"Exclusion à justifier","Prêt")),IF(AND(F284&lt;&gt;"",F284&lt;&gt;"Exclu"),"Qualification incohérente","Prêt")))))))</x:f>
      </x:c>
    </x:row>
    <x:row r="285" ht="35" customHeight="1">
      <x:c r="A285" s="41"/>
      <x:c r="B285" s="50"/>
      <x:c r="C285" s="45"/>
      <x:c r="D285" s="45"/>
      <x:c r="E285" s="46" t="str">
        <x:f>IF(COUNTA(A285:D285)=0,"",IF(AND(OR(C285="",ISNUMBER(C285)),OR(D285="",ISNUMBER(D285)),COUNT(C285:D285)&gt;0,C285&gt;=0,D285&gt;=0),SUM(D285)-SUM(C285),""))</x:f>
      </x:c>
      <x:c r="F285" s="38"/>
      <x:c r="G285" s="50"/>
      <x:c r="H285" s="53" t="str">
        <x:f>IF(COUNTA(A285:D285,F285:G285)=0,"",IF(OR(A285="",B285=""),"Compte / libellé requis",IF(NOT(AND(LEN(TRIM(A285))&gt;=3,OR(LEFT(TRIM(A285),1)="1",LEFT(TRIM(A285),1)="2",LEFT(TRIM(A285),1)="3",LEFT(TRIM(A285),1)="4",LEFT(TRIM(A285),1)="5",LEFT(TRIM(A285),1)="6",LEFT(TRIM(A285),1)="7",LEFT(TRIM(A285),1)="8",LEFT(TRIM(A285),1)="9"))),"Compte à corriger",IF(NOT(AND(OR(C285="",ISNUMBER(C285)),OR(D285="",ISNUMBER(D285)),COUNT(C285:D285)&gt;0,C285&gt;=0,D285&gt;=0)),"Soldes à corriger",IF(COUNTIFS($A$14:$A$513,A285,$B$14:$B$513,B285,$C$14:$C$513,C285,$D$14:$D$513,D285,$F$14:$F$513,F285,$G$14:$G$513,G285)&gt;1,"Doublon exact",IF(LEFT(TRIM(A285),1)="7",IF(AND(F285&lt;&gt;"Avec droit",F285&lt;&gt;"Sans droit",F285&lt;&gt;"Exclu"),"TVA à qualifier",IF(AND(F285="Exclu",G285=""),"Exclusion à justifier","Prêt")),IF(AND(F285&lt;&gt;"",F285&lt;&gt;"Exclu"),"Qualification incohérente","Prêt")))))))</x:f>
      </x:c>
    </x:row>
    <x:row r="286" ht="35" customHeight="1">
      <x:c r="A286" s="41"/>
      <x:c r="B286" s="50"/>
      <x:c r="C286" s="45"/>
      <x:c r="D286" s="45"/>
      <x:c r="E286" s="46" t="str">
        <x:f>IF(COUNTA(A286:D286)=0,"",IF(AND(OR(C286="",ISNUMBER(C286)),OR(D286="",ISNUMBER(D286)),COUNT(C286:D286)&gt;0,C286&gt;=0,D286&gt;=0),SUM(D286)-SUM(C286),""))</x:f>
      </x:c>
      <x:c r="F286" s="38"/>
      <x:c r="G286" s="50"/>
      <x:c r="H286" s="53" t="str">
        <x:f>IF(COUNTA(A286:D286,F286:G286)=0,"",IF(OR(A286="",B286=""),"Compte / libellé requis",IF(NOT(AND(LEN(TRIM(A286))&gt;=3,OR(LEFT(TRIM(A286),1)="1",LEFT(TRIM(A286),1)="2",LEFT(TRIM(A286),1)="3",LEFT(TRIM(A286),1)="4",LEFT(TRIM(A286),1)="5",LEFT(TRIM(A286),1)="6",LEFT(TRIM(A286),1)="7",LEFT(TRIM(A286),1)="8",LEFT(TRIM(A286),1)="9"))),"Compte à corriger",IF(NOT(AND(OR(C286="",ISNUMBER(C286)),OR(D286="",ISNUMBER(D286)),COUNT(C286:D286)&gt;0,C286&gt;=0,D286&gt;=0)),"Soldes à corriger",IF(COUNTIFS($A$14:$A$513,A286,$B$14:$B$513,B286,$C$14:$C$513,C286,$D$14:$D$513,D286,$F$14:$F$513,F286,$G$14:$G$513,G286)&gt;1,"Doublon exact",IF(LEFT(TRIM(A286),1)="7",IF(AND(F286&lt;&gt;"Avec droit",F286&lt;&gt;"Sans droit",F286&lt;&gt;"Exclu"),"TVA à qualifier",IF(AND(F286="Exclu",G286=""),"Exclusion à justifier","Prêt")),IF(AND(F286&lt;&gt;"",F286&lt;&gt;"Exclu"),"Qualification incohérente","Prêt")))))))</x:f>
      </x:c>
    </x:row>
    <x:row r="287" ht="35" customHeight="1">
      <x:c r="A287" s="41"/>
      <x:c r="B287" s="50"/>
      <x:c r="C287" s="45"/>
      <x:c r="D287" s="45"/>
      <x:c r="E287" s="46" t="str">
        <x:f>IF(COUNTA(A287:D287)=0,"",IF(AND(OR(C287="",ISNUMBER(C287)),OR(D287="",ISNUMBER(D287)),COUNT(C287:D287)&gt;0,C287&gt;=0,D287&gt;=0),SUM(D287)-SUM(C287),""))</x:f>
      </x:c>
      <x:c r="F287" s="38"/>
      <x:c r="G287" s="50"/>
      <x:c r="H287" s="53" t="str">
        <x:f>IF(COUNTA(A287:D287,F287:G287)=0,"",IF(OR(A287="",B287=""),"Compte / libellé requis",IF(NOT(AND(LEN(TRIM(A287))&gt;=3,OR(LEFT(TRIM(A287),1)="1",LEFT(TRIM(A287),1)="2",LEFT(TRIM(A287),1)="3",LEFT(TRIM(A287),1)="4",LEFT(TRIM(A287),1)="5",LEFT(TRIM(A287),1)="6",LEFT(TRIM(A287),1)="7",LEFT(TRIM(A287),1)="8",LEFT(TRIM(A287),1)="9"))),"Compte à corriger",IF(NOT(AND(OR(C287="",ISNUMBER(C287)),OR(D287="",ISNUMBER(D287)),COUNT(C287:D287)&gt;0,C287&gt;=0,D287&gt;=0)),"Soldes à corriger",IF(COUNTIFS($A$14:$A$513,A287,$B$14:$B$513,B287,$C$14:$C$513,C287,$D$14:$D$513,D287,$F$14:$F$513,F287,$G$14:$G$513,G287)&gt;1,"Doublon exact",IF(LEFT(TRIM(A287),1)="7",IF(AND(F287&lt;&gt;"Avec droit",F287&lt;&gt;"Sans droit",F287&lt;&gt;"Exclu"),"TVA à qualifier",IF(AND(F287="Exclu",G287=""),"Exclusion à justifier","Prêt")),IF(AND(F287&lt;&gt;"",F287&lt;&gt;"Exclu"),"Qualification incohérente","Prêt")))))))</x:f>
      </x:c>
    </x:row>
    <x:row r="288" ht="35" customHeight="1">
      <x:c r="A288" s="41"/>
      <x:c r="B288" s="50"/>
      <x:c r="C288" s="45"/>
      <x:c r="D288" s="45"/>
      <x:c r="E288" s="46" t="str">
        <x:f>IF(COUNTA(A288:D288)=0,"",IF(AND(OR(C288="",ISNUMBER(C288)),OR(D288="",ISNUMBER(D288)),COUNT(C288:D288)&gt;0,C288&gt;=0,D288&gt;=0),SUM(D288)-SUM(C288),""))</x:f>
      </x:c>
      <x:c r="F288" s="38"/>
      <x:c r="G288" s="50"/>
      <x:c r="H288" s="53" t="str">
        <x:f>IF(COUNTA(A288:D288,F288:G288)=0,"",IF(OR(A288="",B288=""),"Compte / libellé requis",IF(NOT(AND(LEN(TRIM(A288))&gt;=3,OR(LEFT(TRIM(A288),1)="1",LEFT(TRIM(A288),1)="2",LEFT(TRIM(A288),1)="3",LEFT(TRIM(A288),1)="4",LEFT(TRIM(A288),1)="5",LEFT(TRIM(A288),1)="6",LEFT(TRIM(A288),1)="7",LEFT(TRIM(A288),1)="8",LEFT(TRIM(A288),1)="9"))),"Compte à corriger",IF(NOT(AND(OR(C288="",ISNUMBER(C288)),OR(D288="",ISNUMBER(D288)),COUNT(C288:D288)&gt;0,C288&gt;=0,D288&gt;=0)),"Soldes à corriger",IF(COUNTIFS($A$14:$A$513,A288,$B$14:$B$513,B288,$C$14:$C$513,C288,$D$14:$D$513,D288,$F$14:$F$513,F288,$G$14:$G$513,G288)&gt;1,"Doublon exact",IF(LEFT(TRIM(A288),1)="7",IF(AND(F288&lt;&gt;"Avec droit",F288&lt;&gt;"Sans droit",F288&lt;&gt;"Exclu"),"TVA à qualifier",IF(AND(F288="Exclu",G288=""),"Exclusion à justifier","Prêt")),IF(AND(F288&lt;&gt;"",F288&lt;&gt;"Exclu"),"Qualification incohérente","Prêt")))))))</x:f>
      </x:c>
    </x:row>
    <x:row r="289" ht="35" customHeight="1">
      <x:c r="A289" s="41"/>
      <x:c r="B289" s="50"/>
      <x:c r="C289" s="45"/>
      <x:c r="D289" s="45"/>
      <x:c r="E289" s="46" t="str">
        <x:f>IF(COUNTA(A289:D289)=0,"",IF(AND(OR(C289="",ISNUMBER(C289)),OR(D289="",ISNUMBER(D289)),COUNT(C289:D289)&gt;0,C289&gt;=0,D289&gt;=0),SUM(D289)-SUM(C289),""))</x:f>
      </x:c>
      <x:c r="F289" s="38"/>
      <x:c r="G289" s="50"/>
      <x:c r="H289" s="53" t="str">
        <x:f>IF(COUNTA(A289:D289,F289:G289)=0,"",IF(OR(A289="",B289=""),"Compte / libellé requis",IF(NOT(AND(LEN(TRIM(A289))&gt;=3,OR(LEFT(TRIM(A289),1)="1",LEFT(TRIM(A289),1)="2",LEFT(TRIM(A289),1)="3",LEFT(TRIM(A289),1)="4",LEFT(TRIM(A289),1)="5",LEFT(TRIM(A289),1)="6",LEFT(TRIM(A289),1)="7",LEFT(TRIM(A289),1)="8",LEFT(TRIM(A289),1)="9"))),"Compte à corriger",IF(NOT(AND(OR(C289="",ISNUMBER(C289)),OR(D289="",ISNUMBER(D289)),COUNT(C289:D289)&gt;0,C289&gt;=0,D289&gt;=0)),"Soldes à corriger",IF(COUNTIFS($A$14:$A$513,A289,$B$14:$B$513,B289,$C$14:$C$513,C289,$D$14:$D$513,D289,$F$14:$F$513,F289,$G$14:$G$513,G289)&gt;1,"Doublon exact",IF(LEFT(TRIM(A289),1)="7",IF(AND(F289&lt;&gt;"Avec droit",F289&lt;&gt;"Sans droit",F289&lt;&gt;"Exclu"),"TVA à qualifier",IF(AND(F289="Exclu",G289=""),"Exclusion à justifier","Prêt")),IF(AND(F289&lt;&gt;"",F289&lt;&gt;"Exclu"),"Qualification incohérente","Prêt")))))))</x:f>
      </x:c>
    </x:row>
    <x:row r="290" ht="35" customHeight="1">
      <x:c r="A290" s="41"/>
      <x:c r="B290" s="50"/>
      <x:c r="C290" s="45"/>
      <x:c r="D290" s="45"/>
      <x:c r="E290" s="46" t="str">
        <x:f>IF(COUNTA(A290:D290)=0,"",IF(AND(OR(C290="",ISNUMBER(C290)),OR(D290="",ISNUMBER(D290)),COUNT(C290:D290)&gt;0,C290&gt;=0,D290&gt;=0),SUM(D290)-SUM(C290),""))</x:f>
      </x:c>
      <x:c r="F290" s="38"/>
      <x:c r="G290" s="50"/>
      <x:c r="H290" s="53" t="str">
        <x:f>IF(COUNTA(A290:D290,F290:G290)=0,"",IF(OR(A290="",B290=""),"Compte / libellé requis",IF(NOT(AND(LEN(TRIM(A290))&gt;=3,OR(LEFT(TRIM(A290),1)="1",LEFT(TRIM(A290),1)="2",LEFT(TRIM(A290),1)="3",LEFT(TRIM(A290),1)="4",LEFT(TRIM(A290),1)="5",LEFT(TRIM(A290),1)="6",LEFT(TRIM(A290),1)="7",LEFT(TRIM(A290),1)="8",LEFT(TRIM(A290),1)="9"))),"Compte à corriger",IF(NOT(AND(OR(C290="",ISNUMBER(C290)),OR(D290="",ISNUMBER(D290)),COUNT(C290:D290)&gt;0,C290&gt;=0,D290&gt;=0)),"Soldes à corriger",IF(COUNTIFS($A$14:$A$513,A290,$B$14:$B$513,B290,$C$14:$C$513,C290,$D$14:$D$513,D290,$F$14:$F$513,F290,$G$14:$G$513,G290)&gt;1,"Doublon exact",IF(LEFT(TRIM(A290),1)="7",IF(AND(F290&lt;&gt;"Avec droit",F290&lt;&gt;"Sans droit",F290&lt;&gt;"Exclu"),"TVA à qualifier",IF(AND(F290="Exclu",G290=""),"Exclusion à justifier","Prêt")),IF(AND(F290&lt;&gt;"",F290&lt;&gt;"Exclu"),"Qualification incohérente","Prêt")))))))</x:f>
      </x:c>
    </x:row>
    <x:row r="291" ht="35" customHeight="1">
      <x:c r="A291" s="41"/>
      <x:c r="B291" s="50"/>
      <x:c r="C291" s="45"/>
      <x:c r="D291" s="45"/>
      <x:c r="E291" s="46" t="str">
        <x:f>IF(COUNTA(A291:D291)=0,"",IF(AND(OR(C291="",ISNUMBER(C291)),OR(D291="",ISNUMBER(D291)),COUNT(C291:D291)&gt;0,C291&gt;=0,D291&gt;=0),SUM(D291)-SUM(C291),""))</x:f>
      </x:c>
      <x:c r="F291" s="38"/>
      <x:c r="G291" s="50"/>
      <x:c r="H291" s="53" t="str">
        <x:f>IF(COUNTA(A291:D291,F291:G291)=0,"",IF(OR(A291="",B291=""),"Compte / libellé requis",IF(NOT(AND(LEN(TRIM(A291))&gt;=3,OR(LEFT(TRIM(A291),1)="1",LEFT(TRIM(A291),1)="2",LEFT(TRIM(A291),1)="3",LEFT(TRIM(A291),1)="4",LEFT(TRIM(A291),1)="5",LEFT(TRIM(A291),1)="6",LEFT(TRIM(A291),1)="7",LEFT(TRIM(A291),1)="8",LEFT(TRIM(A291),1)="9"))),"Compte à corriger",IF(NOT(AND(OR(C291="",ISNUMBER(C291)),OR(D291="",ISNUMBER(D291)),COUNT(C291:D291)&gt;0,C291&gt;=0,D291&gt;=0)),"Soldes à corriger",IF(COUNTIFS($A$14:$A$513,A291,$B$14:$B$513,B291,$C$14:$C$513,C291,$D$14:$D$513,D291,$F$14:$F$513,F291,$G$14:$G$513,G291)&gt;1,"Doublon exact",IF(LEFT(TRIM(A291),1)="7",IF(AND(F291&lt;&gt;"Avec droit",F291&lt;&gt;"Sans droit",F291&lt;&gt;"Exclu"),"TVA à qualifier",IF(AND(F291="Exclu",G291=""),"Exclusion à justifier","Prêt")),IF(AND(F291&lt;&gt;"",F291&lt;&gt;"Exclu"),"Qualification incohérente","Prêt")))))))</x:f>
      </x:c>
    </x:row>
    <x:row r="292" ht="35" customHeight="1">
      <x:c r="A292" s="41"/>
      <x:c r="B292" s="50"/>
      <x:c r="C292" s="45"/>
      <x:c r="D292" s="45"/>
      <x:c r="E292" s="46" t="str">
        <x:f>IF(COUNTA(A292:D292)=0,"",IF(AND(OR(C292="",ISNUMBER(C292)),OR(D292="",ISNUMBER(D292)),COUNT(C292:D292)&gt;0,C292&gt;=0,D292&gt;=0),SUM(D292)-SUM(C292),""))</x:f>
      </x:c>
      <x:c r="F292" s="38"/>
      <x:c r="G292" s="50"/>
      <x:c r="H292" s="53" t="str">
        <x:f>IF(COUNTA(A292:D292,F292:G292)=0,"",IF(OR(A292="",B292=""),"Compte / libellé requis",IF(NOT(AND(LEN(TRIM(A292))&gt;=3,OR(LEFT(TRIM(A292),1)="1",LEFT(TRIM(A292),1)="2",LEFT(TRIM(A292),1)="3",LEFT(TRIM(A292),1)="4",LEFT(TRIM(A292),1)="5",LEFT(TRIM(A292),1)="6",LEFT(TRIM(A292),1)="7",LEFT(TRIM(A292),1)="8",LEFT(TRIM(A292),1)="9"))),"Compte à corriger",IF(NOT(AND(OR(C292="",ISNUMBER(C292)),OR(D292="",ISNUMBER(D292)),COUNT(C292:D292)&gt;0,C292&gt;=0,D292&gt;=0)),"Soldes à corriger",IF(COUNTIFS($A$14:$A$513,A292,$B$14:$B$513,B292,$C$14:$C$513,C292,$D$14:$D$513,D292,$F$14:$F$513,F292,$G$14:$G$513,G292)&gt;1,"Doublon exact",IF(LEFT(TRIM(A292),1)="7",IF(AND(F292&lt;&gt;"Avec droit",F292&lt;&gt;"Sans droit",F292&lt;&gt;"Exclu"),"TVA à qualifier",IF(AND(F292="Exclu",G292=""),"Exclusion à justifier","Prêt")),IF(AND(F292&lt;&gt;"",F292&lt;&gt;"Exclu"),"Qualification incohérente","Prêt")))))))</x:f>
      </x:c>
    </x:row>
    <x:row r="293" ht="35" customHeight="1">
      <x:c r="A293" s="41"/>
      <x:c r="B293" s="50"/>
      <x:c r="C293" s="45"/>
      <x:c r="D293" s="45"/>
      <x:c r="E293" s="46" t="str">
        <x:f>IF(COUNTA(A293:D293)=0,"",IF(AND(OR(C293="",ISNUMBER(C293)),OR(D293="",ISNUMBER(D293)),COUNT(C293:D293)&gt;0,C293&gt;=0,D293&gt;=0),SUM(D293)-SUM(C293),""))</x:f>
      </x:c>
      <x:c r="F293" s="38"/>
      <x:c r="G293" s="50"/>
      <x:c r="H293" s="53" t="str">
        <x:f>IF(COUNTA(A293:D293,F293:G293)=0,"",IF(OR(A293="",B293=""),"Compte / libellé requis",IF(NOT(AND(LEN(TRIM(A293))&gt;=3,OR(LEFT(TRIM(A293),1)="1",LEFT(TRIM(A293),1)="2",LEFT(TRIM(A293),1)="3",LEFT(TRIM(A293),1)="4",LEFT(TRIM(A293),1)="5",LEFT(TRIM(A293),1)="6",LEFT(TRIM(A293),1)="7",LEFT(TRIM(A293),1)="8",LEFT(TRIM(A293),1)="9"))),"Compte à corriger",IF(NOT(AND(OR(C293="",ISNUMBER(C293)),OR(D293="",ISNUMBER(D293)),COUNT(C293:D293)&gt;0,C293&gt;=0,D293&gt;=0)),"Soldes à corriger",IF(COUNTIFS($A$14:$A$513,A293,$B$14:$B$513,B293,$C$14:$C$513,C293,$D$14:$D$513,D293,$F$14:$F$513,F293,$G$14:$G$513,G293)&gt;1,"Doublon exact",IF(LEFT(TRIM(A293),1)="7",IF(AND(F293&lt;&gt;"Avec droit",F293&lt;&gt;"Sans droit",F293&lt;&gt;"Exclu"),"TVA à qualifier",IF(AND(F293="Exclu",G293=""),"Exclusion à justifier","Prêt")),IF(AND(F293&lt;&gt;"",F293&lt;&gt;"Exclu"),"Qualification incohérente","Prêt")))))))</x:f>
      </x:c>
    </x:row>
    <x:row r="294" ht="35" customHeight="1">
      <x:c r="A294" s="41"/>
      <x:c r="B294" s="50"/>
      <x:c r="C294" s="45"/>
      <x:c r="D294" s="45"/>
      <x:c r="E294" s="46" t="str">
        <x:f>IF(COUNTA(A294:D294)=0,"",IF(AND(OR(C294="",ISNUMBER(C294)),OR(D294="",ISNUMBER(D294)),COUNT(C294:D294)&gt;0,C294&gt;=0,D294&gt;=0),SUM(D294)-SUM(C294),""))</x:f>
      </x:c>
      <x:c r="F294" s="38"/>
      <x:c r="G294" s="50"/>
      <x:c r="H294" s="53" t="str">
        <x:f>IF(COUNTA(A294:D294,F294:G294)=0,"",IF(OR(A294="",B294=""),"Compte / libellé requis",IF(NOT(AND(LEN(TRIM(A294))&gt;=3,OR(LEFT(TRIM(A294),1)="1",LEFT(TRIM(A294),1)="2",LEFT(TRIM(A294),1)="3",LEFT(TRIM(A294),1)="4",LEFT(TRIM(A294),1)="5",LEFT(TRIM(A294),1)="6",LEFT(TRIM(A294),1)="7",LEFT(TRIM(A294),1)="8",LEFT(TRIM(A294),1)="9"))),"Compte à corriger",IF(NOT(AND(OR(C294="",ISNUMBER(C294)),OR(D294="",ISNUMBER(D294)),COUNT(C294:D294)&gt;0,C294&gt;=0,D294&gt;=0)),"Soldes à corriger",IF(COUNTIFS($A$14:$A$513,A294,$B$14:$B$513,B294,$C$14:$C$513,C294,$D$14:$D$513,D294,$F$14:$F$513,F294,$G$14:$G$513,G294)&gt;1,"Doublon exact",IF(LEFT(TRIM(A294),1)="7",IF(AND(F294&lt;&gt;"Avec droit",F294&lt;&gt;"Sans droit",F294&lt;&gt;"Exclu"),"TVA à qualifier",IF(AND(F294="Exclu",G294=""),"Exclusion à justifier","Prêt")),IF(AND(F294&lt;&gt;"",F294&lt;&gt;"Exclu"),"Qualification incohérente","Prêt")))))))</x:f>
      </x:c>
    </x:row>
    <x:row r="295" ht="35" customHeight="1">
      <x:c r="A295" s="41"/>
      <x:c r="B295" s="50"/>
      <x:c r="C295" s="45"/>
      <x:c r="D295" s="45"/>
      <x:c r="E295" s="46" t="str">
        <x:f>IF(COUNTA(A295:D295)=0,"",IF(AND(OR(C295="",ISNUMBER(C295)),OR(D295="",ISNUMBER(D295)),COUNT(C295:D295)&gt;0,C295&gt;=0,D295&gt;=0),SUM(D295)-SUM(C295),""))</x:f>
      </x:c>
      <x:c r="F295" s="38"/>
      <x:c r="G295" s="50"/>
      <x:c r="H295" s="53" t="str">
        <x:f>IF(COUNTA(A295:D295,F295:G295)=0,"",IF(OR(A295="",B295=""),"Compte / libellé requis",IF(NOT(AND(LEN(TRIM(A295))&gt;=3,OR(LEFT(TRIM(A295),1)="1",LEFT(TRIM(A295),1)="2",LEFT(TRIM(A295),1)="3",LEFT(TRIM(A295),1)="4",LEFT(TRIM(A295),1)="5",LEFT(TRIM(A295),1)="6",LEFT(TRIM(A295),1)="7",LEFT(TRIM(A295),1)="8",LEFT(TRIM(A295),1)="9"))),"Compte à corriger",IF(NOT(AND(OR(C295="",ISNUMBER(C295)),OR(D295="",ISNUMBER(D295)),COUNT(C295:D295)&gt;0,C295&gt;=0,D295&gt;=0)),"Soldes à corriger",IF(COUNTIFS($A$14:$A$513,A295,$B$14:$B$513,B295,$C$14:$C$513,C295,$D$14:$D$513,D295,$F$14:$F$513,F295,$G$14:$G$513,G295)&gt;1,"Doublon exact",IF(LEFT(TRIM(A295),1)="7",IF(AND(F295&lt;&gt;"Avec droit",F295&lt;&gt;"Sans droit",F295&lt;&gt;"Exclu"),"TVA à qualifier",IF(AND(F295="Exclu",G295=""),"Exclusion à justifier","Prêt")),IF(AND(F295&lt;&gt;"",F295&lt;&gt;"Exclu"),"Qualification incohérente","Prêt")))))))</x:f>
      </x:c>
    </x:row>
    <x:row r="296" ht="35" customHeight="1">
      <x:c r="A296" s="41"/>
      <x:c r="B296" s="50"/>
      <x:c r="C296" s="45"/>
      <x:c r="D296" s="45"/>
      <x:c r="E296" s="46" t="str">
        <x:f>IF(COUNTA(A296:D296)=0,"",IF(AND(OR(C296="",ISNUMBER(C296)),OR(D296="",ISNUMBER(D296)),COUNT(C296:D296)&gt;0,C296&gt;=0,D296&gt;=0),SUM(D296)-SUM(C296),""))</x:f>
      </x:c>
      <x:c r="F296" s="38"/>
      <x:c r="G296" s="50"/>
      <x:c r="H296" s="53" t="str">
        <x:f>IF(COUNTA(A296:D296,F296:G296)=0,"",IF(OR(A296="",B296=""),"Compte / libellé requis",IF(NOT(AND(LEN(TRIM(A296))&gt;=3,OR(LEFT(TRIM(A296),1)="1",LEFT(TRIM(A296),1)="2",LEFT(TRIM(A296),1)="3",LEFT(TRIM(A296),1)="4",LEFT(TRIM(A296),1)="5",LEFT(TRIM(A296),1)="6",LEFT(TRIM(A296),1)="7",LEFT(TRIM(A296),1)="8",LEFT(TRIM(A296),1)="9"))),"Compte à corriger",IF(NOT(AND(OR(C296="",ISNUMBER(C296)),OR(D296="",ISNUMBER(D296)),COUNT(C296:D296)&gt;0,C296&gt;=0,D296&gt;=0)),"Soldes à corriger",IF(COUNTIFS($A$14:$A$513,A296,$B$14:$B$513,B296,$C$14:$C$513,C296,$D$14:$D$513,D296,$F$14:$F$513,F296,$G$14:$G$513,G296)&gt;1,"Doublon exact",IF(LEFT(TRIM(A296),1)="7",IF(AND(F296&lt;&gt;"Avec droit",F296&lt;&gt;"Sans droit",F296&lt;&gt;"Exclu"),"TVA à qualifier",IF(AND(F296="Exclu",G296=""),"Exclusion à justifier","Prêt")),IF(AND(F296&lt;&gt;"",F296&lt;&gt;"Exclu"),"Qualification incohérente","Prêt")))))))</x:f>
      </x:c>
    </x:row>
    <x:row r="297" ht="35" customHeight="1">
      <x:c r="A297" s="41"/>
      <x:c r="B297" s="50"/>
      <x:c r="C297" s="45"/>
      <x:c r="D297" s="45"/>
      <x:c r="E297" s="46" t="str">
        <x:f>IF(COUNTA(A297:D297)=0,"",IF(AND(OR(C297="",ISNUMBER(C297)),OR(D297="",ISNUMBER(D297)),COUNT(C297:D297)&gt;0,C297&gt;=0,D297&gt;=0),SUM(D297)-SUM(C297),""))</x:f>
      </x:c>
      <x:c r="F297" s="38"/>
      <x:c r="G297" s="50"/>
      <x:c r="H297" s="53" t="str">
        <x:f>IF(COUNTA(A297:D297,F297:G297)=0,"",IF(OR(A297="",B297=""),"Compte / libellé requis",IF(NOT(AND(LEN(TRIM(A297))&gt;=3,OR(LEFT(TRIM(A297),1)="1",LEFT(TRIM(A297),1)="2",LEFT(TRIM(A297),1)="3",LEFT(TRIM(A297),1)="4",LEFT(TRIM(A297),1)="5",LEFT(TRIM(A297),1)="6",LEFT(TRIM(A297),1)="7",LEFT(TRIM(A297),1)="8",LEFT(TRIM(A297),1)="9"))),"Compte à corriger",IF(NOT(AND(OR(C297="",ISNUMBER(C297)),OR(D297="",ISNUMBER(D297)),COUNT(C297:D297)&gt;0,C297&gt;=0,D297&gt;=0)),"Soldes à corriger",IF(COUNTIFS($A$14:$A$513,A297,$B$14:$B$513,B297,$C$14:$C$513,C297,$D$14:$D$513,D297,$F$14:$F$513,F297,$G$14:$G$513,G297)&gt;1,"Doublon exact",IF(LEFT(TRIM(A297),1)="7",IF(AND(F297&lt;&gt;"Avec droit",F297&lt;&gt;"Sans droit",F297&lt;&gt;"Exclu"),"TVA à qualifier",IF(AND(F297="Exclu",G297=""),"Exclusion à justifier","Prêt")),IF(AND(F297&lt;&gt;"",F297&lt;&gt;"Exclu"),"Qualification incohérente","Prêt")))))))</x:f>
      </x:c>
    </x:row>
    <x:row r="298" ht="35" customHeight="1">
      <x:c r="A298" s="41"/>
      <x:c r="B298" s="50"/>
      <x:c r="C298" s="45"/>
      <x:c r="D298" s="45"/>
      <x:c r="E298" s="46" t="str">
        <x:f>IF(COUNTA(A298:D298)=0,"",IF(AND(OR(C298="",ISNUMBER(C298)),OR(D298="",ISNUMBER(D298)),COUNT(C298:D298)&gt;0,C298&gt;=0,D298&gt;=0),SUM(D298)-SUM(C298),""))</x:f>
      </x:c>
      <x:c r="F298" s="38"/>
      <x:c r="G298" s="50"/>
      <x:c r="H298" s="53" t="str">
        <x:f>IF(COUNTA(A298:D298,F298:G298)=0,"",IF(OR(A298="",B298=""),"Compte / libellé requis",IF(NOT(AND(LEN(TRIM(A298))&gt;=3,OR(LEFT(TRIM(A298),1)="1",LEFT(TRIM(A298),1)="2",LEFT(TRIM(A298),1)="3",LEFT(TRIM(A298),1)="4",LEFT(TRIM(A298),1)="5",LEFT(TRIM(A298),1)="6",LEFT(TRIM(A298),1)="7",LEFT(TRIM(A298),1)="8",LEFT(TRIM(A298),1)="9"))),"Compte à corriger",IF(NOT(AND(OR(C298="",ISNUMBER(C298)),OR(D298="",ISNUMBER(D298)),COUNT(C298:D298)&gt;0,C298&gt;=0,D298&gt;=0)),"Soldes à corriger",IF(COUNTIFS($A$14:$A$513,A298,$B$14:$B$513,B298,$C$14:$C$513,C298,$D$14:$D$513,D298,$F$14:$F$513,F298,$G$14:$G$513,G298)&gt;1,"Doublon exact",IF(LEFT(TRIM(A298),1)="7",IF(AND(F298&lt;&gt;"Avec droit",F298&lt;&gt;"Sans droit",F298&lt;&gt;"Exclu"),"TVA à qualifier",IF(AND(F298="Exclu",G298=""),"Exclusion à justifier","Prêt")),IF(AND(F298&lt;&gt;"",F298&lt;&gt;"Exclu"),"Qualification incohérente","Prêt")))))))</x:f>
      </x:c>
    </x:row>
    <x:row r="299" ht="35" customHeight="1">
      <x:c r="A299" s="41"/>
      <x:c r="B299" s="50"/>
      <x:c r="C299" s="45"/>
      <x:c r="D299" s="45"/>
      <x:c r="E299" s="46" t="str">
        <x:f>IF(COUNTA(A299:D299)=0,"",IF(AND(OR(C299="",ISNUMBER(C299)),OR(D299="",ISNUMBER(D299)),COUNT(C299:D299)&gt;0,C299&gt;=0,D299&gt;=0),SUM(D299)-SUM(C299),""))</x:f>
      </x:c>
      <x:c r="F299" s="38"/>
      <x:c r="G299" s="50"/>
      <x:c r="H299" s="53" t="str">
        <x:f>IF(COUNTA(A299:D299,F299:G299)=0,"",IF(OR(A299="",B299=""),"Compte / libellé requis",IF(NOT(AND(LEN(TRIM(A299))&gt;=3,OR(LEFT(TRIM(A299),1)="1",LEFT(TRIM(A299),1)="2",LEFT(TRIM(A299),1)="3",LEFT(TRIM(A299),1)="4",LEFT(TRIM(A299),1)="5",LEFT(TRIM(A299),1)="6",LEFT(TRIM(A299),1)="7",LEFT(TRIM(A299),1)="8",LEFT(TRIM(A299),1)="9"))),"Compte à corriger",IF(NOT(AND(OR(C299="",ISNUMBER(C299)),OR(D299="",ISNUMBER(D299)),COUNT(C299:D299)&gt;0,C299&gt;=0,D299&gt;=0)),"Soldes à corriger",IF(COUNTIFS($A$14:$A$513,A299,$B$14:$B$513,B299,$C$14:$C$513,C299,$D$14:$D$513,D299,$F$14:$F$513,F299,$G$14:$G$513,G299)&gt;1,"Doublon exact",IF(LEFT(TRIM(A299),1)="7",IF(AND(F299&lt;&gt;"Avec droit",F299&lt;&gt;"Sans droit",F299&lt;&gt;"Exclu"),"TVA à qualifier",IF(AND(F299="Exclu",G299=""),"Exclusion à justifier","Prêt")),IF(AND(F299&lt;&gt;"",F299&lt;&gt;"Exclu"),"Qualification incohérente","Prêt")))))))</x:f>
      </x:c>
    </x:row>
    <x:row r="300" ht="35" customHeight="1">
      <x:c r="A300" s="41"/>
      <x:c r="B300" s="50"/>
      <x:c r="C300" s="45"/>
      <x:c r="D300" s="45"/>
      <x:c r="E300" s="46" t="str">
        <x:f>IF(COUNTA(A300:D300)=0,"",IF(AND(OR(C300="",ISNUMBER(C300)),OR(D300="",ISNUMBER(D300)),COUNT(C300:D300)&gt;0,C300&gt;=0,D300&gt;=0),SUM(D300)-SUM(C300),""))</x:f>
      </x:c>
      <x:c r="F300" s="38"/>
      <x:c r="G300" s="50"/>
      <x:c r="H300" s="53" t="str">
        <x:f>IF(COUNTA(A300:D300,F300:G300)=0,"",IF(OR(A300="",B300=""),"Compte / libellé requis",IF(NOT(AND(LEN(TRIM(A300))&gt;=3,OR(LEFT(TRIM(A300),1)="1",LEFT(TRIM(A300),1)="2",LEFT(TRIM(A300),1)="3",LEFT(TRIM(A300),1)="4",LEFT(TRIM(A300),1)="5",LEFT(TRIM(A300),1)="6",LEFT(TRIM(A300),1)="7",LEFT(TRIM(A300),1)="8",LEFT(TRIM(A300),1)="9"))),"Compte à corriger",IF(NOT(AND(OR(C300="",ISNUMBER(C300)),OR(D300="",ISNUMBER(D300)),COUNT(C300:D300)&gt;0,C300&gt;=0,D300&gt;=0)),"Soldes à corriger",IF(COUNTIFS($A$14:$A$513,A300,$B$14:$B$513,B300,$C$14:$C$513,C300,$D$14:$D$513,D300,$F$14:$F$513,F300,$G$14:$G$513,G300)&gt;1,"Doublon exact",IF(LEFT(TRIM(A300),1)="7",IF(AND(F300&lt;&gt;"Avec droit",F300&lt;&gt;"Sans droit",F300&lt;&gt;"Exclu"),"TVA à qualifier",IF(AND(F300="Exclu",G300=""),"Exclusion à justifier","Prêt")),IF(AND(F300&lt;&gt;"",F300&lt;&gt;"Exclu"),"Qualification incohérente","Prêt")))))))</x:f>
      </x:c>
    </x:row>
    <x:row r="301" ht="35" customHeight="1">
      <x:c r="A301" s="41"/>
      <x:c r="B301" s="50"/>
      <x:c r="C301" s="45"/>
      <x:c r="D301" s="45"/>
      <x:c r="E301" s="46" t="str">
        <x:f>IF(COUNTA(A301:D301)=0,"",IF(AND(OR(C301="",ISNUMBER(C301)),OR(D301="",ISNUMBER(D301)),COUNT(C301:D301)&gt;0,C301&gt;=0,D301&gt;=0),SUM(D301)-SUM(C301),""))</x:f>
      </x:c>
      <x:c r="F301" s="38"/>
      <x:c r="G301" s="50"/>
      <x:c r="H301" s="53" t="str">
        <x:f>IF(COUNTA(A301:D301,F301:G301)=0,"",IF(OR(A301="",B301=""),"Compte / libellé requis",IF(NOT(AND(LEN(TRIM(A301))&gt;=3,OR(LEFT(TRIM(A301),1)="1",LEFT(TRIM(A301),1)="2",LEFT(TRIM(A301),1)="3",LEFT(TRIM(A301),1)="4",LEFT(TRIM(A301),1)="5",LEFT(TRIM(A301),1)="6",LEFT(TRIM(A301),1)="7",LEFT(TRIM(A301),1)="8",LEFT(TRIM(A301),1)="9"))),"Compte à corriger",IF(NOT(AND(OR(C301="",ISNUMBER(C301)),OR(D301="",ISNUMBER(D301)),COUNT(C301:D301)&gt;0,C301&gt;=0,D301&gt;=0)),"Soldes à corriger",IF(COUNTIFS($A$14:$A$513,A301,$B$14:$B$513,B301,$C$14:$C$513,C301,$D$14:$D$513,D301,$F$14:$F$513,F301,$G$14:$G$513,G301)&gt;1,"Doublon exact",IF(LEFT(TRIM(A301),1)="7",IF(AND(F301&lt;&gt;"Avec droit",F301&lt;&gt;"Sans droit",F301&lt;&gt;"Exclu"),"TVA à qualifier",IF(AND(F301="Exclu",G301=""),"Exclusion à justifier","Prêt")),IF(AND(F301&lt;&gt;"",F301&lt;&gt;"Exclu"),"Qualification incohérente","Prêt")))))))</x:f>
      </x:c>
    </x:row>
    <x:row r="302" ht="35" customHeight="1">
      <x:c r="A302" s="41"/>
      <x:c r="B302" s="50"/>
      <x:c r="C302" s="45"/>
      <x:c r="D302" s="45"/>
      <x:c r="E302" s="46" t="str">
        <x:f>IF(COUNTA(A302:D302)=0,"",IF(AND(OR(C302="",ISNUMBER(C302)),OR(D302="",ISNUMBER(D302)),COUNT(C302:D302)&gt;0,C302&gt;=0,D302&gt;=0),SUM(D302)-SUM(C302),""))</x:f>
      </x:c>
      <x:c r="F302" s="38"/>
      <x:c r="G302" s="50"/>
      <x:c r="H302" s="53" t="str">
        <x:f>IF(COUNTA(A302:D302,F302:G302)=0,"",IF(OR(A302="",B302=""),"Compte / libellé requis",IF(NOT(AND(LEN(TRIM(A302))&gt;=3,OR(LEFT(TRIM(A302),1)="1",LEFT(TRIM(A302),1)="2",LEFT(TRIM(A302),1)="3",LEFT(TRIM(A302),1)="4",LEFT(TRIM(A302),1)="5",LEFT(TRIM(A302),1)="6",LEFT(TRIM(A302),1)="7",LEFT(TRIM(A302),1)="8",LEFT(TRIM(A302),1)="9"))),"Compte à corriger",IF(NOT(AND(OR(C302="",ISNUMBER(C302)),OR(D302="",ISNUMBER(D302)),COUNT(C302:D302)&gt;0,C302&gt;=0,D302&gt;=0)),"Soldes à corriger",IF(COUNTIFS($A$14:$A$513,A302,$B$14:$B$513,B302,$C$14:$C$513,C302,$D$14:$D$513,D302,$F$14:$F$513,F302,$G$14:$G$513,G302)&gt;1,"Doublon exact",IF(LEFT(TRIM(A302),1)="7",IF(AND(F302&lt;&gt;"Avec droit",F302&lt;&gt;"Sans droit",F302&lt;&gt;"Exclu"),"TVA à qualifier",IF(AND(F302="Exclu",G302=""),"Exclusion à justifier","Prêt")),IF(AND(F302&lt;&gt;"",F302&lt;&gt;"Exclu"),"Qualification incohérente","Prêt")))))))</x:f>
      </x:c>
    </x:row>
    <x:row r="303" ht="35" customHeight="1">
      <x:c r="A303" s="41"/>
      <x:c r="B303" s="50"/>
      <x:c r="C303" s="45"/>
      <x:c r="D303" s="45"/>
      <x:c r="E303" s="46" t="str">
        <x:f>IF(COUNTA(A303:D303)=0,"",IF(AND(OR(C303="",ISNUMBER(C303)),OR(D303="",ISNUMBER(D303)),COUNT(C303:D303)&gt;0,C303&gt;=0,D303&gt;=0),SUM(D303)-SUM(C303),""))</x:f>
      </x:c>
      <x:c r="F303" s="38"/>
      <x:c r="G303" s="50"/>
      <x:c r="H303" s="53" t="str">
        <x:f>IF(COUNTA(A303:D303,F303:G303)=0,"",IF(OR(A303="",B303=""),"Compte / libellé requis",IF(NOT(AND(LEN(TRIM(A303))&gt;=3,OR(LEFT(TRIM(A303),1)="1",LEFT(TRIM(A303),1)="2",LEFT(TRIM(A303),1)="3",LEFT(TRIM(A303),1)="4",LEFT(TRIM(A303),1)="5",LEFT(TRIM(A303),1)="6",LEFT(TRIM(A303),1)="7",LEFT(TRIM(A303),1)="8",LEFT(TRIM(A303),1)="9"))),"Compte à corriger",IF(NOT(AND(OR(C303="",ISNUMBER(C303)),OR(D303="",ISNUMBER(D303)),COUNT(C303:D303)&gt;0,C303&gt;=0,D303&gt;=0)),"Soldes à corriger",IF(COUNTIFS($A$14:$A$513,A303,$B$14:$B$513,B303,$C$14:$C$513,C303,$D$14:$D$513,D303,$F$14:$F$513,F303,$G$14:$G$513,G303)&gt;1,"Doublon exact",IF(LEFT(TRIM(A303),1)="7",IF(AND(F303&lt;&gt;"Avec droit",F303&lt;&gt;"Sans droit",F303&lt;&gt;"Exclu"),"TVA à qualifier",IF(AND(F303="Exclu",G303=""),"Exclusion à justifier","Prêt")),IF(AND(F303&lt;&gt;"",F303&lt;&gt;"Exclu"),"Qualification incohérente","Prêt")))))))</x:f>
      </x:c>
    </x:row>
    <x:row r="304" ht="35" customHeight="1">
      <x:c r="A304" s="41"/>
      <x:c r="B304" s="50"/>
      <x:c r="C304" s="45"/>
      <x:c r="D304" s="45"/>
      <x:c r="E304" s="46" t="str">
        <x:f>IF(COUNTA(A304:D304)=0,"",IF(AND(OR(C304="",ISNUMBER(C304)),OR(D304="",ISNUMBER(D304)),COUNT(C304:D304)&gt;0,C304&gt;=0,D304&gt;=0),SUM(D304)-SUM(C304),""))</x:f>
      </x:c>
      <x:c r="F304" s="38"/>
      <x:c r="G304" s="50"/>
      <x:c r="H304" s="53" t="str">
        <x:f>IF(COUNTA(A304:D304,F304:G304)=0,"",IF(OR(A304="",B304=""),"Compte / libellé requis",IF(NOT(AND(LEN(TRIM(A304))&gt;=3,OR(LEFT(TRIM(A304),1)="1",LEFT(TRIM(A304),1)="2",LEFT(TRIM(A304),1)="3",LEFT(TRIM(A304),1)="4",LEFT(TRIM(A304),1)="5",LEFT(TRIM(A304),1)="6",LEFT(TRIM(A304),1)="7",LEFT(TRIM(A304),1)="8",LEFT(TRIM(A304),1)="9"))),"Compte à corriger",IF(NOT(AND(OR(C304="",ISNUMBER(C304)),OR(D304="",ISNUMBER(D304)),COUNT(C304:D304)&gt;0,C304&gt;=0,D304&gt;=0)),"Soldes à corriger",IF(COUNTIFS($A$14:$A$513,A304,$B$14:$B$513,B304,$C$14:$C$513,C304,$D$14:$D$513,D304,$F$14:$F$513,F304,$G$14:$G$513,G304)&gt;1,"Doublon exact",IF(LEFT(TRIM(A304),1)="7",IF(AND(F304&lt;&gt;"Avec droit",F304&lt;&gt;"Sans droit",F304&lt;&gt;"Exclu"),"TVA à qualifier",IF(AND(F304="Exclu",G304=""),"Exclusion à justifier","Prêt")),IF(AND(F304&lt;&gt;"",F304&lt;&gt;"Exclu"),"Qualification incohérente","Prêt")))))))</x:f>
      </x:c>
    </x:row>
    <x:row r="305" ht="35" customHeight="1">
      <x:c r="A305" s="41"/>
      <x:c r="B305" s="50"/>
      <x:c r="C305" s="45"/>
      <x:c r="D305" s="45"/>
      <x:c r="E305" s="46" t="str">
        <x:f>IF(COUNTA(A305:D305)=0,"",IF(AND(OR(C305="",ISNUMBER(C305)),OR(D305="",ISNUMBER(D305)),COUNT(C305:D305)&gt;0,C305&gt;=0,D305&gt;=0),SUM(D305)-SUM(C305),""))</x:f>
      </x:c>
      <x:c r="F305" s="38"/>
      <x:c r="G305" s="50"/>
      <x:c r="H305" s="53" t="str">
        <x:f>IF(COUNTA(A305:D305,F305:G305)=0,"",IF(OR(A305="",B305=""),"Compte / libellé requis",IF(NOT(AND(LEN(TRIM(A305))&gt;=3,OR(LEFT(TRIM(A305),1)="1",LEFT(TRIM(A305),1)="2",LEFT(TRIM(A305),1)="3",LEFT(TRIM(A305),1)="4",LEFT(TRIM(A305),1)="5",LEFT(TRIM(A305),1)="6",LEFT(TRIM(A305),1)="7",LEFT(TRIM(A305),1)="8",LEFT(TRIM(A305),1)="9"))),"Compte à corriger",IF(NOT(AND(OR(C305="",ISNUMBER(C305)),OR(D305="",ISNUMBER(D305)),COUNT(C305:D305)&gt;0,C305&gt;=0,D305&gt;=0)),"Soldes à corriger",IF(COUNTIFS($A$14:$A$513,A305,$B$14:$B$513,B305,$C$14:$C$513,C305,$D$14:$D$513,D305,$F$14:$F$513,F305,$G$14:$G$513,G305)&gt;1,"Doublon exact",IF(LEFT(TRIM(A305),1)="7",IF(AND(F305&lt;&gt;"Avec droit",F305&lt;&gt;"Sans droit",F305&lt;&gt;"Exclu"),"TVA à qualifier",IF(AND(F305="Exclu",G305=""),"Exclusion à justifier","Prêt")),IF(AND(F305&lt;&gt;"",F305&lt;&gt;"Exclu"),"Qualification incohérente","Prêt")))))))</x:f>
      </x:c>
    </x:row>
    <x:row r="306" ht="35" customHeight="1">
      <x:c r="A306" s="41"/>
      <x:c r="B306" s="50"/>
      <x:c r="C306" s="45"/>
      <x:c r="D306" s="45"/>
      <x:c r="E306" s="46" t="str">
        <x:f>IF(COUNTA(A306:D306)=0,"",IF(AND(OR(C306="",ISNUMBER(C306)),OR(D306="",ISNUMBER(D306)),COUNT(C306:D306)&gt;0,C306&gt;=0,D306&gt;=0),SUM(D306)-SUM(C306),""))</x:f>
      </x:c>
      <x:c r="F306" s="38"/>
      <x:c r="G306" s="50"/>
      <x:c r="H306" s="53" t="str">
        <x:f>IF(COUNTA(A306:D306,F306:G306)=0,"",IF(OR(A306="",B306=""),"Compte / libellé requis",IF(NOT(AND(LEN(TRIM(A306))&gt;=3,OR(LEFT(TRIM(A306),1)="1",LEFT(TRIM(A306),1)="2",LEFT(TRIM(A306),1)="3",LEFT(TRIM(A306),1)="4",LEFT(TRIM(A306),1)="5",LEFT(TRIM(A306),1)="6",LEFT(TRIM(A306),1)="7",LEFT(TRIM(A306),1)="8",LEFT(TRIM(A306),1)="9"))),"Compte à corriger",IF(NOT(AND(OR(C306="",ISNUMBER(C306)),OR(D306="",ISNUMBER(D306)),COUNT(C306:D306)&gt;0,C306&gt;=0,D306&gt;=0)),"Soldes à corriger",IF(COUNTIFS($A$14:$A$513,A306,$B$14:$B$513,B306,$C$14:$C$513,C306,$D$14:$D$513,D306,$F$14:$F$513,F306,$G$14:$G$513,G306)&gt;1,"Doublon exact",IF(LEFT(TRIM(A306),1)="7",IF(AND(F306&lt;&gt;"Avec droit",F306&lt;&gt;"Sans droit",F306&lt;&gt;"Exclu"),"TVA à qualifier",IF(AND(F306="Exclu",G306=""),"Exclusion à justifier","Prêt")),IF(AND(F306&lt;&gt;"",F306&lt;&gt;"Exclu"),"Qualification incohérente","Prêt")))))))</x:f>
      </x:c>
    </x:row>
    <x:row r="307" ht="35" customHeight="1">
      <x:c r="A307" s="41"/>
      <x:c r="B307" s="50"/>
      <x:c r="C307" s="45"/>
      <x:c r="D307" s="45"/>
      <x:c r="E307" s="46" t="str">
        <x:f>IF(COUNTA(A307:D307)=0,"",IF(AND(OR(C307="",ISNUMBER(C307)),OR(D307="",ISNUMBER(D307)),COUNT(C307:D307)&gt;0,C307&gt;=0,D307&gt;=0),SUM(D307)-SUM(C307),""))</x:f>
      </x:c>
      <x:c r="F307" s="38"/>
      <x:c r="G307" s="50"/>
      <x:c r="H307" s="53" t="str">
        <x:f>IF(COUNTA(A307:D307,F307:G307)=0,"",IF(OR(A307="",B307=""),"Compte / libellé requis",IF(NOT(AND(LEN(TRIM(A307))&gt;=3,OR(LEFT(TRIM(A307),1)="1",LEFT(TRIM(A307),1)="2",LEFT(TRIM(A307),1)="3",LEFT(TRIM(A307),1)="4",LEFT(TRIM(A307),1)="5",LEFT(TRIM(A307),1)="6",LEFT(TRIM(A307),1)="7",LEFT(TRIM(A307),1)="8",LEFT(TRIM(A307),1)="9"))),"Compte à corriger",IF(NOT(AND(OR(C307="",ISNUMBER(C307)),OR(D307="",ISNUMBER(D307)),COUNT(C307:D307)&gt;0,C307&gt;=0,D307&gt;=0)),"Soldes à corriger",IF(COUNTIFS($A$14:$A$513,A307,$B$14:$B$513,B307,$C$14:$C$513,C307,$D$14:$D$513,D307,$F$14:$F$513,F307,$G$14:$G$513,G307)&gt;1,"Doublon exact",IF(LEFT(TRIM(A307),1)="7",IF(AND(F307&lt;&gt;"Avec droit",F307&lt;&gt;"Sans droit",F307&lt;&gt;"Exclu"),"TVA à qualifier",IF(AND(F307="Exclu",G307=""),"Exclusion à justifier","Prêt")),IF(AND(F307&lt;&gt;"",F307&lt;&gt;"Exclu"),"Qualification incohérente","Prêt")))))))</x:f>
      </x:c>
    </x:row>
    <x:row r="308" ht="35" customHeight="1">
      <x:c r="A308" s="41"/>
      <x:c r="B308" s="50"/>
      <x:c r="C308" s="45"/>
      <x:c r="D308" s="45"/>
      <x:c r="E308" s="46" t="str">
        <x:f>IF(COUNTA(A308:D308)=0,"",IF(AND(OR(C308="",ISNUMBER(C308)),OR(D308="",ISNUMBER(D308)),COUNT(C308:D308)&gt;0,C308&gt;=0,D308&gt;=0),SUM(D308)-SUM(C308),""))</x:f>
      </x:c>
      <x:c r="F308" s="38"/>
      <x:c r="G308" s="50"/>
      <x:c r="H308" s="53" t="str">
        <x:f>IF(COUNTA(A308:D308,F308:G308)=0,"",IF(OR(A308="",B308=""),"Compte / libellé requis",IF(NOT(AND(LEN(TRIM(A308))&gt;=3,OR(LEFT(TRIM(A308),1)="1",LEFT(TRIM(A308),1)="2",LEFT(TRIM(A308),1)="3",LEFT(TRIM(A308),1)="4",LEFT(TRIM(A308),1)="5",LEFT(TRIM(A308),1)="6",LEFT(TRIM(A308),1)="7",LEFT(TRIM(A308),1)="8",LEFT(TRIM(A308),1)="9"))),"Compte à corriger",IF(NOT(AND(OR(C308="",ISNUMBER(C308)),OR(D308="",ISNUMBER(D308)),COUNT(C308:D308)&gt;0,C308&gt;=0,D308&gt;=0)),"Soldes à corriger",IF(COUNTIFS($A$14:$A$513,A308,$B$14:$B$513,B308,$C$14:$C$513,C308,$D$14:$D$513,D308,$F$14:$F$513,F308,$G$14:$G$513,G308)&gt;1,"Doublon exact",IF(LEFT(TRIM(A308),1)="7",IF(AND(F308&lt;&gt;"Avec droit",F308&lt;&gt;"Sans droit",F308&lt;&gt;"Exclu"),"TVA à qualifier",IF(AND(F308="Exclu",G308=""),"Exclusion à justifier","Prêt")),IF(AND(F308&lt;&gt;"",F308&lt;&gt;"Exclu"),"Qualification incohérente","Prêt")))))))</x:f>
      </x:c>
    </x:row>
    <x:row r="309" ht="35" customHeight="1">
      <x:c r="A309" s="41"/>
      <x:c r="B309" s="50"/>
      <x:c r="C309" s="45"/>
      <x:c r="D309" s="45"/>
      <x:c r="E309" s="46" t="str">
        <x:f>IF(COUNTA(A309:D309)=0,"",IF(AND(OR(C309="",ISNUMBER(C309)),OR(D309="",ISNUMBER(D309)),COUNT(C309:D309)&gt;0,C309&gt;=0,D309&gt;=0),SUM(D309)-SUM(C309),""))</x:f>
      </x:c>
      <x:c r="F309" s="38"/>
      <x:c r="G309" s="50"/>
      <x:c r="H309" s="53" t="str">
        <x:f>IF(COUNTA(A309:D309,F309:G309)=0,"",IF(OR(A309="",B309=""),"Compte / libellé requis",IF(NOT(AND(LEN(TRIM(A309))&gt;=3,OR(LEFT(TRIM(A309),1)="1",LEFT(TRIM(A309),1)="2",LEFT(TRIM(A309),1)="3",LEFT(TRIM(A309),1)="4",LEFT(TRIM(A309),1)="5",LEFT(TRIM(A309),1)="6",LEFT(TRIM(A309),1)="7",LEFT(TRIM(A309),1)="8",LEFT(TRIM(A309),1)="9"))),"Compte à corriger",IF(NOT(AND(OR(C309="",ISNUMBER(C309)),OR(D309="",ISNUMBER(D309)),COUNT(C309:D309)&gt;0,C309&gt;=0,D309&gt;=0)),"Soldes à corriger",IF(COUNTIFS($A$14:$A$513,A309,$B$14:$B$513,B309,$C$14:$C$513,C309,$D$14:$D$513,D309,$F$14:$F$513,F309,$G$14:$G$513,G309)&gt;1,"Doublon exact",IF(LEFT(TRIM(A309),1)="7",IF(AND(F309&lt;&gt;"Avec droit",F309&lt;&gt;"Sans droit",F309&lt;&gt;"Exclu"),"TVA à qualifier",IF(AND(F309="Exclu",G309=""),"Exclusion à justifier","Prêt")),IF(AND(F309&lt;&gt;"",F309&lt;&gt;"Exclu"),"Qualification incohérente","Prêt")))))))</x:f>
      </x:c>
    </x:row>
    <x:row r="310" ht="35" customHeight="1">
      <x:c r="A310" s="41"/>
      <x:c r="B310" s="50"/>
      <x:c r="C310" s="45"/>
      <x:c r="D310" s="45"/>
      <x:c r="E310" s="46" t="str">
        <x:f>IF(COUNTA(A310:D310)=0,"",IF(AND(OR(C310="",ISNUMBER(C310)),OR(D310="",ISNUMBER(D310)),COUNT(C310:D310)&gt;0,C310&gt;=0,D310&gt;=0),SUM(D310)-SUM(C310),""))</x:f>
      </x:c>
      <x:c r="F310" s="38"/>
      <x:c r="G310" s="50"/>
      <x:c r="H310" s="53" t="str">
        <x:f>IF(COUNTA(A310:D310,F310:G310)=0,"",IF(OR(A310="",B310=""),"Compte / libellé requis",IF(NOT(AND(LEN(TRIM(A310))&gt;=3,OR(LEFT(TRIM(A310),1)="1",LEFT(TRIM(A310),1)="2",LEFT(TRIM(A310),1)="3",LEFT(TRIM(A310),1)="4",LEFT(TRIM(A310),1)="5",LEFT(TRIM(A310),1)="6",LEFT(TRIM(A310),1)="7",LEFT(TRIM(A310),1)="8",LEFT(TRIM(A310),1)="9"))),"Compte à corriger",IF(NOT(AND(OR(C310="",ISNUMBER(C310)),OR(D310="",ISNUMBER(D310)),COUNT(C310:D310)&gt;0,C310&gt;=0,D310&gt;=0)),"Soldes à corriger",IF(COUNTIFS($A$14:$A$513,A310,$B$14:$B$513,B310,$C$14:$C$513,C310,$D$14:$D$513,D310,$F$14:$F$513,F310,$G$14:$G$513,G310)&gt;1,"Doublon exact",IF(LEFT(TRIM(A310),1)="7",IF(AND(F310&lt;&gt;"Avec droit",F310&lt;&gt;"Sans droit",F310&lt;&gt;"Exclu"),"TVA à qualifier",IF(AND(F310="Exclu",G310=""),"Exclusion à justifier","Prêt")),IF(AND(F310&lt;&gt;"",F310&lt;&gt;"Exclu"),"Qualification incohérente","Prêt")))))))</x:f>
      </x:c>
    </x:row>
    <x:row r="311" ht="35" customHeight="1">
      <x:c r="A311" s="41"/>
      <x:c r="B311" s="50"/>
      <x:c r="C311" s="45"/>
      <x:c r="D311" s="45"/>
      <x:c r="E311" s="46" t="str">
        <x:f>IF(COUNTA(A311:D311)=0,"",IF(AND(OR(C311="",ISNUMBER(C311)),OR(D311="",ISNUMBER(D311)),COUNT(C311:D311)&gt;0,C311&gt;=0,D311&gt;=0),SUM(D311)-SUM(C311),""))</x:f>
      </x:c>
      <x:c r="F311" s="38"/>
      <x:c r="G311" s="50"/>
      <x:c r="H311" s="53" t="str">
        <x:f>IF(COUNTA(A311:D311,F311:G311)=0,"",IF(OR(A311="",B311=""),"Compte / libellé requis",IF(NOT(AND(LEN(TRIM(A311))&gt;=3,OR(LEFT(TRIM(A311),1)="1",LEFT(TRIM(A311),1)="2",LEFT(TRIM(A311),1)="3",LEFT(TRIM(A311),1)="4",LEFT(TRIM(A311),1)="5",LEFT(TRIM(A311),1)="6",LEFT(TRIM(A311),1)="7",LEFT(TRIM(A311),1)="8",LEFT(TRIM(A311),1)="9"))),"Compte à corriger",IF(NOT(AND(OR(C311="",ISNUMBER(C311)),OR(D311="",ISNUMBER(D311)),COUNT(C311:D311)&gt;0,C311&gt;=0,D311&gt;=0)),"Soldes à corriger",IF(COUNTIFS($A$14:$A$513,A311,$B$14:$B$513,B311,$C$14:$C$513,C311,$D$14:$D$513,D311,$F$14:$F$513,F311,$G$14:$G$513,G311)&gt;1,"Doublon exact",IF(LEFT(TRIM(A311),1)="7",IF(AND(F311&lt;&gt;"Avec droit",F311&lt;&gt;"Sans droit",F311&lt;&gt;"Exclu"),"TVA à qualifier",IF(AND(F311="Exclu",G311=""),"Exclusion à justifier","Prêt")),IF(AND(F311&lt;&gt;"",F311&lt;&gt;"Exclu"),"Qualification incohérente","Prêt")))))))</x:f>
      </x:c>
    </x:row>
    <x:row r="312" ht="35" customHeight="1">
      <x:c r="A312" s="41"/>
      <x:c r="B312" s="50"/>
      <x:c r="C312" s="45"/>
      <x:c r="D312" s="45"/>
      <x:c r="E312" s="46" t="str">
        <x:f>IF(COUNTA(A312:D312)=0,"",IF(AND(OR(C312="",ISNUMBER(C312)),OR(D312="",ISNUMBER(D312)),COUNT(C312:D312)&gt;0,C312&gt;=0,D312&gt;=0),SUM(D312)-SUM(C312),""))</x:f>
      </x:c>
      <x:c r="F312" s="38"/>
      <x:c r="G312" s="50"/>
      <x:c r="H312" s="53" t="str">
        <x:f>IF(COUNTA(A312:D312,F312:G312)=0,"",IF(OR(A312="",B312=""),"Compte / libellé requis",IF(NOT(AND(LEN(TRIM(A312))&gt;=3,OR(LEFT(TRIM(A312),1)="1",LEFT(TRIM(A312),1)="2",LEFT(TRIM(A312),1)="3",LEFT(TRIM(A312),1)="4",LEFT(TRIM(A312),1)="5",LEFT(TRIM(A312),1)="6",LEFT(TRIM(A312),1)="7",LEFT(TRIM(A312),1)="8",LEFT(TRIM(A312),1)="9"))),"Compte à corriger",IF(NOT(AND(OR(C312="",ISNUMBER(C312)),OR(D312="",ISNUMBER(D312)),COUNT(C312:D312)&gt;0,C312&gt;=0,D312&gt;=0)),"Soldes à corriger",IF(COUNTIFS($A$14:$A$513,A312,$B$14:$B$513,B312,$C$14:$C$513,C312,$D$14:$D$513,D312,$F$14:$F$513,F312,$G$14:$G$513,G312)&gt;1,"Doublon exact",IF(LEFT(TRIM(A312),1)="7",IF(AND(F312&lt;&gt;"Avec droit",F312&lt;&gt;"Sans droit",F312&lt;&gt;"Exclu"),"TVA à qualifier",IF(AND(F312="Exclu",G312=""),"Exclusion à justifier","Prêt")),IF(AND(F312&lt;&gt;"",F312&lt;&gt;"Exclu"),"Qualification incohérente","Prêt")))))))</x:f>
      </x:c>
    </x:row>
    <x:row r="313" ht="35" customHeight="1">
      <x:c r="A313" s="41"/>
      <x:c r="B313" s="50"/>
      <x:c r="C313" s="45"/>
      <x:c r="D313" s="45"/>
      <x:c r="E313" s="46" t="str">
        <x:f>IF(COUNTA(A313:D313)=0,"",IF(AND(OR(C313="",ISNUMBER(C313)),OR(D313="",ISNUMBER(D313)),COUNT(C313:D313)&gt;0,C313&gt;=0,D313&gt;=0),SUM(D313)-SUM(C313),""))</x:f>
      </x:c>
      <x:c r="F313" s="38"/>
      <x:c r="G313" s="50"/>
      <x:c r="H313" s="53" t="str">
        <x:f>IF(COUNTA(A313:D313,F313:G313)=0,"",IF(OR(A313="",B313=""),"Compte / libellé requis",IF(NOT(AND(LEN(TRIM(A313))&gt;=3,OR(LEFT(TRIM(A313),1)="1",LEFT(TRIM(A313),1)="2",LEFT(TRIM(A313),1)="3",LEFT(TRIM(A313),1)="4",LEFT(TRIM(A313),1)="5",LEFT(TRIM(A313),1)="6",LEFT(TRIM(A313),1)="7",LEFT(TRIM(A313),1)="8",LEFT(TRIM(A313),1)="9"))),"Compte à corriger",IF(NOT(AND(OR(C313="",ISNUMBER(C313)),OR(D313="",ISNUMBER(D313)),COUNT(C313:D313)&gt;0,C313&gt;=0,D313&gt;=0)),"Soldes à corriger",IF(COUNTIFS($A$14:$A$513,A313,$B$14:$B$513,B313,$C$14:$C$513,C313,$D$14:$D$513,D313,$F$14:$F$513,F313,$G$14:$G$513,G313)&gt;1,"Doublon exact",IF(LEFT(TRIM(A313),1)="7",IF(AND(F313&lt;&gt;"Avec droit",F313&lt;&gt;"Sans droit",F313&lt;&gt;"Exclu"),"TVA à qualifier",IF(AND(F313="Exclu",G313=""),"Exclusion à justifier","Prêt")),IF(AND(F313&lt;&gt;"",F313&lt;&gt;"Exclu"),"Qualification incohérente","Prêt")))))))</x:f>
      </x:c>
    </x:row>
    <x:row r="314" ht="35" customHeight="1">
      <x:c r="A314" s="41"/>
      <x:c r="B314" s="50"/>
      <x:c r="C314" s="45"/>
      <x:c r="D314" s="45"/>
      <x:c r="E314" s="46" t="str">
        <x:f>IF(COUNTA(A314:D314)=0,"",IF(AND(OR(C314="",ISNUMBER(C314)),OR(D314="",ISNUMBER(D314)),COUNT(C314:D314)&gt;0,C314&gt;=0,D314&gt;=0),SUM(D314)-SUM(C314),""))</x:f>
      </x:c>
      <x:c r="F314" s="38"/>
      <x:c r="G314" s="50"/>
      <x:c r="H314" s="53" t="str">
        <x:f>IF(COUNTA(A314:D314,F314:G314)=0,"",IF(OR(A314="",B314=""),"Compte / libellé requis",IF(NOT(AND(LEN(TRIM(A314))&gt;=3,OR(LEFT(TRIM(A314),1)="1",LEFT(TRIM(A314),1)="2",LEFT(TRIM(A314),1)="3",LEFT(TRIM(A314),1)="4",LEFT(TRIM(A314),1)="5",LEFT(TRIM(A314),1)="6",LEFT(TRIM(A314),1)="7",LEFT(TRIM(A314),1)="8",LEFT(TRIM(A314),1)="9"))),"Compte à corriger",IF(NOT(AND(OR(C314="",ISNUMBER(C314)),OR(D314="",ISNUMBER(D314)),COUNT(C314:D314)&gt;0,C314&gt;=0,D314&gt;=0)),"Soldes à corriger",IF(COUNTIFS($A$14:$A$513,A314,$B$14:$B$513,B314,$C$14:$C$513,C314,$D$14:$D$513,D314,$F$14:$F$513,F314,$G$14:$G$513,G314)&gt;1,"Doublon exact",IF(LEFT(TRIM(A314),1)="7",IF(AND(F314&lt;&gt;"Avec droit",F314&lt;&gt;"Sans droit",F314&lt;&gt;"Exclu"),"TVA à qualifier",IF(AND(F314="Exclu",G314=""),"Exclusion à justifier","Prêt")),IF(AND(F314&lt;&gt;"",F314&lt;&gt;"Exclu"),"Qualification incohérente","Prêt")))))))</x:f>
      </x:c>
    </x:row>
    <x:row r="315" ht="35" customHeight="1">
      <x:c r="A315" s="41"/>
      <x:c r="B315" s="50"/>
      <x:c r="C315" s="45"/>
      <x:c r="D315" s="45"/>
      <x:c r="E315" s="46" t="str">
        <x:f>IF(COUNTA(A315:D315)=0,"",IF(AND(OR(C315="",ISNUMBER(C315)),OR(D315="",ISNUMBER(D315)),COUNT(C315:D315)&gt;0,C315&gt;=0,D315&gt;=0),SUM(D315)-SUM(C315),""))</x:f>
      </x:c>
      <x:c r="F315" s="38"/>
      <x:c r="G315" s="50"/>
      <x:c r="H315" s="53" t="str">
        <x:f>IF(COUNTA(A315:D315,F315:G315)=0,"",IF(OR(A315="",B315=""),"Compte / libellé requis",IF(NOT(AND(LEN(TRIM(A315))&gt;=3,OR(LEFT(TRIM(A315),1)="1",LEFT(TRIM(A315),1)="2",LEFT(TRIM(A315),1)="3",LEFT(TRIM(A315),1)="4",LEFT(TRIM(A315),1)="5",LEFT(TRIM(A315),1)="6",LEFT(TRIM(A315),1)="7",LEFT(TRIM(A315),1)="8",LEFT(TRIM(A315),1)="9"))),"Compte à corriger",IF(NOT(AND(OR(C315="",ISNUMBER(C315)),OR(D315="",ISNUMBER(D315)),COUNT(C315:D315)&gt;0,C315&gt;=0,D315&gt;=0)),"Soldes à corriger",IF(COUNTIFS($A$14:$A$513,A315,$B$14:$B$513,B315,$C$14:$C$513,C315,$D$14:$D$513,D315,$F$14:$F$513,F315,$G$14:$G$513,G315)&gt;1,"Doublon exact",IF(LEFT(TRIM(A315),1)="7",IF(AND(F315&lt;&gt;"Avec droit",F315&lt;&gt;"Sans droit",F315&lt;&gt;"Exclu"),"TVA à qualifier",IF(AND(F315="Exclu",G315=""),"Exclusion à justifier","Prêt")),IF(AND(F315&lt;&gt;"",F315&lt;&gt;"Exclu"),"Qualification incohérente","Prêt")))))))</x:f>
      </x:c>
    </x:row>
    <x:row r="316" ht="35" customHeight="1">
      <x:c r="A316" s="41"/>
      <x:c r="B316" s="50"/>
      <x:c r="C316" s="45"/>
      <x:c r="D316" s="45"/>
      <x:c r="E316" s="46" t="str">
        <x:f>IF(COUNTA(A316:D316)=0,"",IF(AND(OR(C316="",ISNUMBER(C316)),OR(D316="",ISNUMBER(D316)),COUNT(C316:D316)&gt;0,C316&gt;=0,D316&gt;=0),SUM(D316)-SUM(C316),""))</x:f>
      </x:c>
      <x:c r="F316" s="38"/>
      <x:c r="G316" s="50"/>
      <x:c r="H316" s="53" t="str">
        <x:f>IF(COUNTA(A316:D316,F316:G316)=0,"",IF(OR(A316="",B316=""),"Compte / libellé requis",IF(NOT(AND(LEN(TRIM(A316))&gt;=3,OR(LEFT(TRIM(A316),1)="1",LEFT(TRIM(A316),1)="2",LEFT(TRIM(A316),1)="3",LEFT(TRIM(A316),1)="4",LEFT(TRIM(A316),1)="5",LEFT(TRIM(A316),1)="6",LEFT(TRIM(A316),1)="7",LEFT(TRIM(A316),1)="8",LEFT(TRIM(A316),1)="9"))),"Compte à corriger",IF(NOT(AND(OR(C316="",ISNUMBER(C316)),OR(D316="",ISNUMBER(D316)),COUNT(C316:D316)&gt;0,C316&gt;=0,D316&gt;=0)),"Soldes à corriger",IF(COUNTIFS($A$14:$A$513,A316,$B$14:$B$513,B316,$C$14:$C$513,C316,$D$14:$D$513,D316,$F$14:$F$513,F316,$G$14:$G$513,G316)&gt;1,"Doublon exact",IF(LEFT(TRIM(A316),1)="7",IF(AND(F316&lt;&gt;"Avec droit",F316&lt;&gt;"Sans droit",F316&lt;&gt;"Exclu"),"TVA à qualifier",IF(AND(F316="Exclu",G316=""),"Exclusion à justifier","Prêt")),IF(AND(F316&lt;&gt;"",F316&lt;&gt;"Exclu"),"Qualification incohérente","Prêt")))))))</x:f>
      </x:c>
    </x:row>
    <x:row r="317" ht="35" customHeight="1">
      <x:c r="A317" s="41"/>
      <x:c r="B317" s="50"/>
      <x:c r="C317" s="45"/>
      <x:c r="D317" s="45"/>
      <x:c r="E317" s="46" t="str">
        <x:f>IF(COUNTA(A317:D317)=0,"",IF(AND(OR(C317="",ISNUMBER(C317)),OR(D317="",ISNUMBER(D317)),COUNT(C317:D317)&gt;0,C317&gt;=0,D317&gt;=0),SUM(D317)-SUM(C317),""))</x:f>
      </x:c>
      <x:c r="F317" s="38"/>
      <x:c r="G317" s="50"/>
      <x:c r="H317" s="53" t="str">
        <x:f>IF(COUNTA(A317:D317,F317:G317)=0,"",IF(OR(A317="",B317=""),"Compte / libellé requis",IF(NOT(AND(LEN(TRIM(A317))&gt;=3,OR(LEFT(TRIM(A317),1)="1",LEFT(TRIM(A317),1)="2",LEFT(TRIM(A317),1)="3",LEFT(TRIM(A317),1)="4",LEFT(TRIM(A317),1)="5",LEFT(TRIM(A317),1)="6",LEFT(TRIM(A317),1)="7",LEFT(TRIM(A317),1)="8",LEFT(TRIM(A317),1)="9"))),"Compte à corriger",IF(NOT(AND(OR(C317="",ISNUMBER(C317)),OR(D317="",ISNUMBER(D317)),COUNT(C317:D317)&gt;0,C317&gt;=0,D317&gt;=0)),"Soldes à corriger",IF(COUNTIFS($A$14:$A$513,A317,$B$14:$B$513,B317,$C$14:$C$513,C317,$D$14:$D$513,D317,$F$14:$F$513,F317,$G$14:$G$513,G317)&gt;1,"Doublon exact",IF(LEFT(TRIM(A317),1)="7",IF(AND(F317&lt;&gt;"Avec droit",F317&lt;&gt;"Sans droit",F317&lt;&gt;"Exclu"),"TVA à qualifier",IF(AND(F317="Exclu",G317=""),"Exclusion à justifier","Prêt")),IF(AND(F317&lt;&gt;"",F317&lt;&gt;"Exclu"),"Qualification incohérente","Prêt")))))))</x:f>
      </x:c>
    </x:row>
    <x:row r="318" ht="35" customHeight="1">
      <x:c r="A318" s="41"/>
      <x:c r="B318" s="50"/>
      <x:c r="C318" s="45"/>
      <x:c r="D318" s="45"/>
      <x:c r="E318" s="46" t="str">
        <x:f>IF(COUNTA(A318:D318)=0,"",IF(AND(OR(C318="",ISNUMBER(C318)),OR(D318="",ISNUMBER(D318)),COUNT(C318:D318)&gt;0,C318&gt;=0,D318&gt;=0),SUM(D318)-SUM(C318),""))</x:f>
      </x:c>
      <x:c r="F318" s="38"/>
      <x:c r="G318" s="50"/>
      <x:c r="H318" s="53" t="str">
        <x:f>IF(COUNTA(A318:D318,F318:G318)=0,"",IF(OR(A318="",B318=""),"Compte / libellé requis",IF(NOT(AND(LEN(TRIM(A318))&gt;=3,OR(LEFT(TRIM(A318),1)="1",LEFT(TRIM(A318),1)="2",LEFT(TRIM(A318),1)="3",LEFT(TRIM(A318),1)="4",LEFT(TRIM(A318),1)="5",LEFT(TRIM(A318),1)="6",LEFT(TRIM(A318),1)="7",LEFT(TRIM(A318),1)="8",LEFT(TRIM(A318),1)="9"))),"Compte à corriger",IF(NOT(AND(OR(C318="",ISNUMBER(C318)),OR(D318="",ISNUMBER(D318)),COUNT(C318:D318)&gt;0,C318&gt;=0,D318&gt;=0)),"Soldes à corriger",IF(COUNTIFS($A$14:$A$513,A318,$B$14:$B$513,B318,$C$14:$C$513,C318,$D$14:$D$513,D318,$F$14:$F$513,F318,$G$14:$G$513,G318)&gt;1,"Doublon exact",IF(LEFT(TRIM(A318),1)="7",IF(AND(F318&lt;&gt;"Avec droit",F318&lt;&gt;"Sans droit",F318&lt;&gt;"Exclu"),"TVA à qualifier",IF(AND(F318="Exclu",G318=""),"Exclusion à justifier","Prêt")),IF(AND(F318&lt;&gt;"",F318&lt;&gt;"Exclu"),"Qualification incohérente","Prêt")))))))</x:f>
      </x:c>
    </x:row>
    <x:row r="319" ht="35" customHeight="1">
      <x:c r="A319" s="41"/>
      <x:c r="B319" s="50"/>
      <x:c r="C319" s="45"/>
      <x:c r="D319" s="45"/>
      <x:c r="E319" s="46" t="str">
        <x:f>IF(COUNTA(A319:D319)=0,"",IF(AND(OR(C319="",ISNUMBER(C319)),OR(D319="",ISNUMBER(D319)),COUNT(C319:D319)&gt;0,C319&gt;=0,D319&gt;=0),SUM(D319)-SUM(C319),""))</x:f>
      </x:c>
      <x:c r="F319" s="38"/>
      <x:c r="G319" s="50"/>
      <x:c r="H319" s="53" t="str">
        <x:f>IF(COUNTA(A319:D319,F319:G319)=0,"",IF(OR(A319="",B319=""),"Compte / libellé requis",IF(NOT(AND(LEN(TRIM(A319))&gt;=3,OR(LEFT(TRIM(A319),1)="1",LEFT(TRIM(A319),1)="2",LEFT(TRIM(A319),1)="3",LEFT(TRIM(A319),1)="4",LEFT(TRIM(A319),1)="5",LEFT(TRIM(A319),1)="6",LEFT(TRIM(A319),1)="7",LEFT(TRIM(A319),1)="8",LEFT(TRIM(A319),1)="9"))),"Compte à corriger",IF(NOT(AND(OR(C319="",ISNUMBER(C319)),OR(D319="",ISNUMBER(D319)),COUNT(C319:D319)&gt;0,C319&gt;=0,D319&gt;=0)),"Soldes à corriger",IF(COUNTIFS($A$14:$A$513,A319,$B$14:$B$513,B319,$C$14:$C$513,C319,$D$14:$D$513,D319,$F$14:$F$513,F319,$G$14:$G$513,G319)&gt;1,"Doublon exact",IF(LEFT(TRIM(A319),1)="7",IF(AND(F319&lt;&gt;"Avec droit",F319&lt;&gt;"Sans droit",F319&lt;&gt;"Exclu"),"TVA à qualifier",IF(AND(F319="Exclu",G319=""),"Exclusion à justifier","Prêt")),IF(AND(F319&lt;&gt;"",F319&lt;&gt;"Exclu"),"Qualification incohérente","Prêt")))))))</x:f>
      </x:c>
    </x:row>
    <x:row r="320" ht="35" customHeight="1">
      <x:c r="A320" s="41"/>
      <x:c r="B320" s="50"/>
      <x:c r="C320" s="45"/>
      <x:c r="D320" s="45"/>
      <x:c r="E320" s="46" t="str">
        <x:f>IF(COUNTA(A320:D320)=0,"",IF(AND(OR(C320="",ISNUMBER(C320)),OR(D320="",ISNUMBER(D320)),COUNT(C320:D320)&gt;0,C320&gt;=0,D320&gt;=0),SUM(D320)-SUM(C320),""))</x:f>
      </x:c>
      <x:c r="F320" s="38"/>
      <x:c r="G320" s="50"/>
      <x:c r="H320" s="53" t="str">
        <x:f>IF(COUNTA(A320:D320,F320:G320)=0,"",IF(OR(A320="",B320=""),"Compte / libellé requis",IF(NOT(AND(LEN(TRIM(A320))&gt;=3,OR(LEFT(TRIM(A320),1)="1",LEFT(TRIM(A320),1)="2",LEFT(TRIM(A320),1)="3",LEFT(TRIM(A320),1)="4",LEFT(TRIM(A320),1)="5",LEFT(TRIM(A320),1)="6",LEFT(TRIM(A320),1)="7",LEFT(TRIM(A320),1)="8",LEFT(TRIM(A320),1)="9"))),"Compte à corriger",IF(NOT(AND(OR(C320="",ISNUMBER(C320)),OR(D320="",ISNUMBER(D320)),COUNT(C320:D320)&gt;0,C320&gt;=0,D320&gt;=0)),"Soldes à corriger",IF(COUNTIFS($A$14:$A$513,A320,$B$14:$B$513,B320,$C$14:$C$513,C320,$D$14:$D$513,D320,$F$14:$F$513,F320,$G$14:$G$513,G320)&gt;1,"Doublon exact",IF(LEFT(TRIM(A320),1)="7",IF(AND(F320&lt;&gt;"Avec droit",F320&lt;&gt;"Sans droit",F320&lt;&gt;"Exclu"),"TVA à qualifier",IF(AND(F320="Exclu",G320=""),"Exclusion à justifier","Prêt")),IF(AND(F320&lt;&gt;"",F320&lt;&gt;"Exclu"),"Qualification incohérente","Prêt")))))))</x:f>
      </x:c>
    </x:row>
    <x:row r="321" ht="35" customHeight="1">
      <x:c r="A321" s="41"/>
      <x:c r="B321" s="50"/>
      <x:c r="C321" s="45"/>
      <x:c r="D321" s="45"/>
      <x:c r="E321" s="46" t="str">
        <x:f>IF(COUNTA(A321:D321)=0,"",IF(AND(OR(C321="",ISNUMBER(C321)),OR(D321="",ISNUMBER(D321)),COUNT(C321:D321)&gt;0,C321&gt;=0,D321&gt;=0),SUM(D321)-SUM(C321),""))</x:f>
      </x:c>
      <x:c r="F321" s="38"/>
      <x:c r="G321" s="50"/>
      <x:c r="H321" s="53" t="str">
        <x:f>IF(COUNTA(A321:D321,F321:G321)=0,"",IF(OR(A321="",B321=""),"Compte / libellé requis",IF(NOT(AND(LEN(TRIM(A321))&gt;=3,OR(LEFT(TRIM(A321),1)="1",LEFT(TRIM(A321),1)="2",LEFT(TRIM(A321),1)="3",LEFT(TRIM(A321),1)="4",LEFT(TRIM(A321),1)="5",LEFT(TRIM(A321),1)="6",LEFT(TRIM(A321),1)="7",LEFT(TRIM(A321),1)="8",LEFT(TRIM(A321),1)="9"))),"Compte à corriger",IF(NOT(AND(OR(C321="",ISNUMBER(C321)),OR(D321="",ISNUMBER(D321)),COUNT(C321:D321)&gt;0,C321&gt;=0,D321&gt;=0)),"Soldes à corriger",IF(COUNTIFS($A$14:$A$513,A321,$B$14:$B$513,B321,$C$14:$C$513,C321,$D$14:$D$513,D321,$F$14:$F$513,F321,$G$14:$G$513,G321)&gt;1,"Doublon exact",IF(LEFT(TRIM(A321),1)="7",IF(AND(F321&lt;&gt;"Avec droit",F321&lt;&gt;"Sans droit",F321&lt;&gt;"Exclu"),"TVA à qualifier",IF(AND(F321="Exclu",G321=""),"Exclusion à justifier","Prêt")),IF(AND(F321&lt;&gt;"",F321&lt;&gt;"Exclu"),"Qualification incohérente","Prêt")))))))</x:f>
      </x:c>
    </x:row>
    <x:row r="322" ht="35" customHeight="1">
      <x:c r="A322" s="41"/>
      <x:c r="B322" s="50"/>
      <x:c r="C322" s="45"/>
      <x:c r="D322" s="45"/>
      <x:c r="E322" s="46" t="str">
        <x:f>IF(COUNTA(A322:D322)=0,"",IF(AND(OR(C322="",ISNUMBER(C322)),OR(D322="",ISNUMBER(D322)),COUNT(C322:D322)&gt;0,C322&gt;=0,D322&gt;=0),SUM(D322)-SUM(C322),""))</x:f>
      </x:c>
      <x:c r="F322" s="38"/>
      <x:c r="G322" s="50"/>
      <x:c r="H322" s="53" t="str">
        <x:f>IF(COUNTA(A322:D322,F322:G322)=0,"",IF(OR(A322="",B322=""),"Compte / libellé requis",IF(NOT(AND(LEN(TRIM(A322))&gt;=3,OR(LEFT(TRIM(A322),1)="1",LEFT(TRIM(A322),1)="2",LEFT(TRIM(A322),1)="3",LEFT(TRIM(A322),1)="4",LEFT(TRIM(A322),1)="5",LEFT(TRIM(A322),1)="6",LEFT(TRIM(A322),1)="7",LEFT(TRIM(A322),1)="8",LEFT(TRIM(A322),1)="9"))),"Compte à corriger",IF(NOT(AND(OR(C322="",ISNUMBER(C322)),OR(D322="",ISNUMBER(D322)),COUNT(C322:D322)&gt;0,C322&gt;=0,D322&gt;=0)),"Soldes à corriger",IF(COUNTIFS($A$14:$A$513,A322,$B$14:$B$513,B322,$C$14:$C$513,C322,$D$14:$D$513,D322,$F$14:$F$513,F322,$G$14:$G$513,G322)&gt;1,"Doublon exact",IF(LEFT(TRIM(A322),1)="7",IF(AND(F322&lt;&gt;"Avec droit",F322&lt;&gt;"Sans droit",F322&lt;&gt;"Exclu"),"TVA à qualifier",IF(AND(F322="Exclu",G322=""),"Exclusion à justifier","Prêt")),IF(AND(F322&lt;&gt;"",F322&lt;&gt;"Exclu"),"Qualification incohérente","Prêt")))))))</x:f>
      </x:c>
    </x:row>
    <x:row r="323" ht="35" customHeight="1">
      <x:c r="A323" s="41"/>
      <x:c r="B323" s="50"/>
      <x:c r="C323" s="45"/>
      <x:c r="D323" s="45"/>
      <x:c r="E323" s="46" t="str">
        <x:f>IF(COUNTA(A323:D323)=0,"",IF(AND(OR(C323="",ISNUMBER(C323)),OR(D323="",ISNUMBER(D323)),COUNT(C323:D323)&gt;0,C323&gt;=0,D323&gt;=0),SUM(D323)-SUM(C323),""))</x:f>
      </x:c>
      <x:c r="F323" s="38"/>
      <x:c r="G323" s="50"/>
      <x:c r="H323" s="53" t="str">
        <x:f>IF(COUNTA(A323:D323,F323:G323)=0,"",IF(OR(A323="",B323=""),"Compte / libellé requis",IF(NOT(AND(LEN(TRIM(A323))&gt;=3,OR(LEFT(TRIM(A323),1)="1",LEFT(TRIM(A323),1)="2",LEFT(TRIM(A323),1)="3",LEFT(TRIM(A323),1)="4",LEFT(TRIM(A323),1)="5",LEFT(TRIM(A323),1)="6",LEFT(TRIM(A323),1)="7",LEFT(TRIM(A323),1)="8",LEFT(TRIM(A323),1)="9"))),"Compte à corriger",IF(NOT(AND(OR(C323="",ISNUMBER(C323)),OR(D323="",ISNUMBER(D323)),COUNT(C323:D323)&gt;0,C323&gt;=0,D323&gt;=0)),"Soldes à corriger",IF(COUNTIFS($A$14:$A$513,A323,$B$14:$B$513,B323,$C$14:$C$513,C323,$D$14:$D$513,D323,$F$14:$F$513,F323,$G$14:$G$513,G323)&gt;1,"Doublon exact",IF(LEFT(TRIM(A323),1)="7",IF(AND(F323&lt;&gt;"Avec droit",F323&lt;&gt;"Sans droit",F323&lt;&gt;"Exclu"),"TVA à qualifier",IF(AND(F323="Exclu",G323=""),"Exclusion à justifier","Prêt")),IF(AND(F323&lt;&gt;"",F323&lt;&gt;"Exclu"),"Qualification incohérente","Prêt")))))))</x:f>
      </x:c>
    </x:row>
    <x:row r="324" ht="35" customHeight="1">
      <x:c r="A324" s="41"/>
      <x:c r="B324" s="50"/>
      <x:c r="C324" s="45"/>
      <x:c r="D324" s="45"/>
      <x:c r="E324" s="46" t="str">
        <x:f>IF(COUNTA(A324:D324)=0,"",IF(AND(OR(C324="",ISNUMBER(C324)),OR(D324="",ISNUMBER(D324)),COUNT(C324:D324)&gt;0,C324&gt;=0,D324&gt;=0),SUM(D324)-SUM(C324),""))</x:f>
      </x:c>
      <x:c r="F324" s="38"/>
      <x:c r="G324" s="50"/>
      <x:c r="H324" s="53" t="str">
        <x:f>IF(COUNTA(A324:D324,F324:G324)=0,"",IF(OR(A324="",B324=""),"Compte / libellé requis",IF(NOT(AND(LEN(TRIM(A324))&gt;=3,OR(LEFT(TRIM(A324),1)="1",LEFT(TRIM(A324),1)="2",LEFT(TRIM(A324),1)="3",LEFT(TRIM(A324),1)="4",LEFT(TRIM(A324),1)="5",LEFT(TRIM(A324),1)="6",LEFT(TRIM(A324),1)="7",LEFT(TRIM(A324),1)="8",LEFT(TRIM(A324),1)="9"))),"Compte à corriger",IF(NOT(AND(OR(C324="",ISNUMBER(C324)),OR(D324="",ISNUMBER(D324)),COUNT(C324:D324)&gt;0,C324&gt;=0,D324&gt;=0)),"Soldes à corriger",IF(COUNTIFS($A$14:$A$513,A324,$B$14:$B$513,B324,$C$14:$C$513,C324,$D$14:$D$513,D324,$F$14:$F$513,F324,$G$14:$G$513,G324)&gt;1,"Doublon exact",IF(LEFT(TRIM(A324),1)="7",IF(AND(F324&lt;&gt;"Avec droit",F324&lt;&gt;"Sans droit",F324&lt;&gt;"Exclu"),"TVA à qualifier",IF(AND(F324="Exclu",G324=""),"Exclusion à justifier","Prêt")),IF(AND(F324&lt;&gt;"",F324&lt;&gt;"Exclu"),"Qualification incohérente","Prêt")))))))</x:f>
      </x:c>
    </x:row>
    <x:row r="325" ht="35" customHeight="1">
      <x:c r="A325" s="41"/>
      <x:c r="B325" s="50"/>
      <x:c r="C325" s="45"/>
      <x:c r="D325" s="45"/>
      <x:c r="E325" s="46" t="str">
        <x:f>IF(COUNTA(A325:D325)=0,"",IF(AND(OR(C325="",ISNUMBER(C325)),OR(D325="",ISNUMBER(D325)),COUNT(C325:D325)&gt;0,C325&gt;=0,D325&gt;=0),SUM(D325)-SUM(C325),""))</x:f>
      </x:c>
      <x:c r="F325" s="38"/>
      <x:c r="G325" s="50"/>
      <x:c r="H325" s="53" t="str">
        <x:f>IF(COUNTA(A325:D325,F325:G325)=0,"",IF(OR(A325="",B325=""),"Compte / libellé requis",IF(NOT(AND(LEN(TRIM(A325))&gt;=3,OR(LEFT(TRIM(A325),1)="1",LEFT(TRIM(A325),1)="2",LEFT(TRIM(A325),1)="3",LEFT(TRIM(A325),1)="4",LEFT(TRIM(A325),1)="5",LEFT(TRIM(A325),1)="6",LEFT(TRIM(A325),1)="7",LEFT(TRIM(A325),1)="8",LEFT(TRIM(A325),1)="9"))),"Compte à corriger",IF(NOT(AND(OR(C325="",ISNUMBER(C325)),OR(D325="",ISNUMBER(D325)),COUNT(C325:D325)&gt;0,C325&gt;=0,D325&gt;=0)),"Soldes à corriger",IF(COUNTIFS($A$14:$A$513,A325,$B$14:$B$513,B325,$C$14:$C$513,C325,$D$14:$D$513,D325,$F$14:$F$513,F325,$G$14:$G$513,G325)&gt;1,"Doublon exact",IF(LEFT(TRIM(A325),1)="7",IF(AND(F325&lt;&gt;"Avec droit",F325&lt;&gt;"Sans droit",F325&lt;&gt;"Exclu"),"TVA à qualifier",IF(AND(F325="Exclu",G325=""),"Exclusion à justifier","Prêt")),IF(AND(F325&lt;&gt;"",F325&lt;&gt;"Exclu"),"Qualification incohérente","Prêt")))))))</x:f>
      </x:c>
    </x:row>
    <x:row r="326" ht="35" customHeight="1">
      <x:c r="A326" s="41"/>
      <x:c r="B326" s="50"/>
      <x:c r="C326" s="45"/>
      <x:c r="D326" s="45"/>
      <x:c r="E326" s="46" t="str">
        <x:f>IF(COUNTA(A326:D326)=0,"",IF(AND(OR(C326="",ISNUMBER(C326)),OR(D326="",ISNUMBER(D326)),COUNT(C326:D326)&gt;0,C326&gt;=0,D326&gt;=0),SUM(D326)-SUM(C326),""))</x:f>
      </x:c>
      <x:c r="F326" s="38"/>
      <x:c r="G326" s="50"/>
      <x:c r="H326" s="53" t="str">
        <x:f>IF(COUNTA(A326:D326,F326:G326)=0,"",IF(OR(A326="",B326=""),"Compte / libellé requis",IF(NOT(AND(LEN(TRIM(A326))&gt;=3,OR(LEFT(TRIM(A326),1)="1",LEFT(TRIM(A326),1)="2",LEFT(TRIM(A326),1)="3",LEFT(TRIM(A326),1)="4",LEFT(TRIM(A326),1)="5",LEFT(TRIM(A326),1)="6",LEFT(TRIM(A326),1)="7",LEFT(TRIM(A326),1)="8",LEFT(TRIM(A326),1)="9"))),"Compte à corriger",IF(NOT(AND(OR(C326="",ISNUMBER(C326)),OR(D326="",ISNUMBER(D326)),COUNT(C326:D326)&gt;0,C326&gt;=0,D326&gt;=0)),"Soldes à corriger",IF(COUNTIFS($A$14:$A$513,A326,$B$14:$B$513,B326,$C$14:$C$513,C326,$D$14:$D$513,D326,$F$14:$F$513,F326,$G$14:$G$513,G326)&gt;1,"Doublon exact",IF(LEFT(TRIM(A326),1)="7",IF(AND(F326&lt;&gt;"Avec droit",F326&lt;&gt;"Sans droit",F326&lt;&gt;"Exclu"),"TVA à qualifier",IF(AND(F326="Exclu",G326=""),"Exclusion à justifier","Prêt")),IF(AND(F326&lt;&gt;"",F326&lt;&gt;"Exclu"),"Qualification incohérente","Prêt")))))))</x:f>
      </x:c>
    </x:row>
    <x:row r="327" ht="35" customHeight="1">
      <x:c r="A327" s="41"/>
      <x:c r="B327" s="50"/>
      <x:c r="C327" s="45"/>
      <x:c r="D327" s="45"/>
      <x:c r="E327" s="46" t="str">
        <x:f>IF(COUNTA(A327:D327)=0,"",IF(AND(OR(C327="",ISNUMBER(C327)),OR(D327="",ISNUMBER(D327)),COUNT(C327:D327)&gt;0,C327&gt;=0,D327&gt;=0),SUM(D327)-SUM(C327),""))</x:f>
      </x:c>
      <x:c r="F327" s="38"/>
      <x:c r="G327" s="50"/>
      <x:c r="H327" s="53" t="str">
        <x:f>IF(COUNTA(A327:D327,F327:G327)=0,"",IF(OR(A327="",B327=""),"Compte / libellé requis",IF(NOT(AND(LEN(TRIM(A327))&gt;=3,OR(LEFT(TRIM(A327),1)="1",LEFT(TRIM(A327),1)="2",LEFT(TRIM(A327),1)="3",LEFT(TRIM(A327),1)="4",LEFT(TRIM(A327),1)="5",LEFT(TRIM(A327),1)="6",LEFT(TRIM(A327),1)="7",LEFT(TRIM(A327),1)="8",LEFT(TRIM(A327),1)="9"))),"Compte à corriger",IF(NOT(AND(OR(C327="",ISNUMBER(C327)),OR(D327="",ISNUMBER(D327)),COUNT(C327:D327)&gt;0,C327&gt;=0,D327&gt;=0)),"Soldes à corriger",IF(COUNTIFS($A$14:$A$513,A327,$B$14:$B$513,B327,$C$14:$C$513,C327,$D$14:$D$513,D327,$F$14:$F$513,F327,$G$14:$G$513,G327)&gt;1,"Doublon exact",IF(LEFT(TRIM(A327),1)="7",IF(AND(F327&lt;&gt;"Avec droit",F327&lt;&gt;"Sans droit",F327&lt;&gt;"Exclu"),"TVA à qualifier",IF(AND(F327="Exclu",G327=""),"Exclusion à justifier","Prêt")),IF(AND(F327&lt;&gt;"",F327&lt;&gt;"Exclu"),"Qualification incohérente","Prêt")))))))</x:f>
      </x:c>
    </x:row>
    <x:row r="328" ht="35" customHeight="1">
      <x:c r="A328" s="41"/>
      <x:c r="B328" s="50"/>
      <x:c r="C328" s="45"/>
      <x:c r="D328" s="45"/>
      <x:c r="E328" s="46" t="str">
        <x:f>IF(COUNTA(A328:D328)=0,"",IF(AND(OR(C328="",ISNUMBER(C328)),OR(D328="",ISNUMBER(D328)),COUNT(C328:D328)&gt;0,C328&gt;=0,D328&gt;=0),SUM(D328)-SUM(C328),""))</x:f>
      </x:c>
      <x:c r="F328" s="38"/>
      <x:c r="G328" s="50"/>
      <x:c r="H328" s="53" t="str">
        <x:f>IF(COUNTA(A328:D328,F328:G328)=0,"",IF(OR(A328="",B328=""),"Compte / libellé requis",IF(NOT(AND(LEN(TRIM(A328))&gt;=3,OR(LEFT(TRIM(A328),1)="1",LEFT(TRIM(A328),1)="2",LEFT(TRIM(A328),1)="3",LEFT(TRIM(A328),1)="4",LEFT(TRIM(A328),1)="5",LEFT(TRIM(A328),1)="6",LEFT(TRIM(A328),1)="7",LEFT(TRIM(A328),1)="8",LEFT(TRIM(A328),1)="9"))),"Compte à corriger",IF(NOT(AND(OR(C328="",ISNUMBER(C328)),OR(D328="",ISNUMBER(D328)),COUNT(C328:D328)&gt;0,C328&gt;=0,D328&gt;=0)),"Soldes à corriger",IF(COUNTIFS($A$14:$A$513,A328,$B$14:$B$513,B328,$C$14:$C$513,C328,$D$14:$D$513,D328,$F$14:$F$513,F328,$G$14:$G$513,G328)&gt;1,"Doublon exact",IF(LEFT(TRIM(A328),1)="7",IF(AND(F328&lt;&gt;"Avec droit",F328&lt;&gt;"Sans droit",F328&lt;&gt;"Exclu"),"TVA à qualifier",IF(AND(F328="Exclu",G328=""),"Exclusion à justifier","Prêt")),IF(AND(F328&lt;&gt;"",F328&lt;&gt;"Exclu"),"Qualification incohérente","Prêt")))))))</x:f>
      </x:c>
    </x:row>
    <x:row r="329" ht="35" customHeight="1">
      <x:c r="A329" s="41"/>
      <x:c r="B329" s="50"/>
      <x:c r="C329" s="45"/>
      <x:c r="D329" s="45"/>
      <x:c r="E329" s="46" t="str">
        <x:f>IF(COUNTA(A329:D329)=0,"",IF(AND(OR(C329="",ISNUMBER(C329)),OR(D329="",ISNUMBER(D329)),COUNT(C329:D329)&gt;0,C329&gt;=0,D329&gt;=0),SUM(D329)-SUM(C329),""))</x:f>
      </x:c>
      <x:c r="F329" s="38"/>
      <x:c r="G329" s="50"/>
      <x:c r="H329" s="53" t="str">
        <x:f>IF(COUNTA(A329:D329,F329:G329)=0,"",IF(OR(A329="",B329=""),"Compte / libellé requis",IF(NOT(AND(LEN(TRIM(A329))&gt;=3,OR(LEFT(TRIM(A329),1)="1",LEFT(TRIM(A329),1)="2",LEFT(TRIM(A329),1)="3",LEFT(TRIM(A329),1)="4",LEFT(TRIM(A329),1)="5",LEFT(TRIM(A329),1)="6",LEFT(TRIM(A329),1)="7",LEFT(TRIM(A329),1)="8",LEFT(TRIM(A329),1)="9"))),"Compte à corriger",IF(NOT(AND(OR(C329="",ISNUMBER(C329)),OR(D329="",ISNUMBER(D329)),COUNT(C329:D329)&gt;0,C329&gt;=0,D329&gt;=0)),"Soldes à corriger",IF(COUNTIFS($A$14:$A$513,A329,$B$14:$B$513,B329,$C$14:$C$513,C329,$D$14:$D$513,D329,$F$14:$F$513,F329,$G$14:$G$513,G329)&gt;1,"Doublon exact",IF(LEFT(TRIM(A329),1)="7",IF(AND(F329&lt;&gt;"Avec droit",F329&lt;&gt;"Sans droit",F329&lt;&gt;"Exclu"),"TVA à qualifier",IF(AND(F329="Exclu",G329=""),"Exclusion à justifier","Prêt")),IF(AND(F329&lt;&gt;"",F329&lt;&gt;"Exclu"),"Qualification incohérente","Prêt")))))))</x:f>
      </x:c>
    </x:row>
    <x:row r="330" ht="35" customHeight="1">
      <x:c r="A330" s="41"/>
      <x:c r="B330" s="50"/>
      <x:c r="C330" s="45"/>
      <x:c r="D330" s="45"/>
      <x:c r="E330" s="46" t="str">
        <x:f>IF(COUNTA(A330:D330)=0,"",IF(AND(OR(C330="",ISNUMBER(C330)),OR(D330="",ISNUMBER(D330)),COUNT(C330:D330)&gt;0,C330&gt;=0,D330&gt;=0),SUM(D330)-SUM(C330),""))</x:f>
      </x:c>
      <x:c r="F330" s="38"/>
      <x:c r="G330" s="50"/>
      <x:c r="H330" s="53" t="str">
        <x:f>IF(COUNTA(A330:D330,F330:G330)=0,"",IF(OR(A330="",B330=""),"Compte / libellé requis",IF(NOT(AND(LEN(TRIM(A330))&gt;=3,OR(LEFT(TRIM(A330),1)="1",LEFT(TRIM(A330),1)="2",LEFT(TRIM(A330),1)="3",LEFT(TRIM(A330),1)="4",LEFT(TRIM(A330),1)="5",LEFT(TRIM(A330),1)="6",LEFT(TRIM(A330),1)="7",LEFT(TRIM(A330),1)="8",LEFT(TRIM(A330),1)="9"))),"Compte à corriger",IF(NOT(AND(OR(C330="",ISNUMBER(C330)),OR(D330="",ISNUMBER(D330)),COUNT(C330:D330)&gt;0,C330&gt;=0,D330&gt;=0)),"Soldes à corriger",IF(COUNTIFS($A$14:$A$513,A330,$B$14:$B$513,B330,$C$14:$C$513,C330,$D$14:$D$513,D330,$F$14:$F$513,F330,$G$14:$G$513,G330)&gt;1,"Doublon exact",IF(LEFT(TRIM(A330),1)="7",IF(AND(F330&lt;&gt;"Avec droit",F330&lt;&gt;"Sans droit",F330&lt;&gt;"Exclu"),"TVA à qualifier",IF(AND(F330="Exclu",G330=""),"Exclusion à justifier","Prêt")),IF(AND(F330&lt;&gt;"",F330&lt;&gt;"Exclu"),"Qualification incohérente","Prêt")))))))</x:f>
      </x:c>
    </x:row>
    <x:row r="331" ht="35" customHeight="1">
      <x:c r="A331" s="41"/>
      <x:c r="B331" s="50"/>
      <x:c r="C331" s="45"/>
      <x:c r="D331" s="45"/>
      <x:c r="E331" s="46" t="str">
        <x:f>IF(COUNTA(A331:D331)=0,"",IF(AND(OR(C331="",ISNUMBER(C331)),OR(D331="",ISNUMBER(D331)),COUNT(C331:D331)&gt;0,C331&gt;=0,D331&gt;=0),SUM(D331)-SUM(C331),""))</x:f>
      </x:c>
      <x:c r="F331" s="38"/>
      <x:c r="G331" s="50"/>
      <x:c r="H331" s="53" t="str">
        <x:f>IF(COUNTA(A331:D331,F331:G331)=0,"",IF(OR(A331="",B331=""),"Compte / libellé requis",IF(NOT(AND(LEN(TRIM(A331))&gt;=3,OR(LEFT(TRIM(A331),1)="1",LEFT(TRIM(A331),1)="2",LEFT(TRIM(A331),1)="3",LEFT(TRIM(A331),1)="4",LEFT(TRIM(A331),1)="5",LEFT(TRIM(A331),1)="6",LEFT(TRIM(A331),1)="7",LEFT(TRIM(A331),1)="8",LEFT(TRIM(A331),1)="9"))),"Compte à corriger",IF(NOT(AND(OR(C331="",ISNUMBER(C331)),OR(D331="",ISNUMBER(D331)),COUNT(C331:D331)&gt;0,C331&gt;=0,D331&gt;=0)),"Soldes à corriger",IF(COUNTIFS($A$14:$A$513,A331,$B$14:$B$513,B331,$C$14:$C$513,C331,$D$14:$D$513,D331,$F$14:$F$513,F331,$G$14:$G$513,G331)&gt;1,"Doublon exact",IF(LEFT(TRIM(A331),1)="7",IF(AND(F331&lt;&gt;"Avec droit",F331&lt;&gt;"Sans droit",F331&lt;&gt;"Exclu"),"TVA à qualifier",IF(AND(F331="Exclu",G331=""),"Exclusion à justifier","Prêt")),IF(AND(F331&lt;&gt;"",F331&lt;&gt;"Exclu"),"Qualification incohérente","Prêt")))))))</x:f>
      </x:c>
    </x:row>
    <x:row r="332" ht="35" customHeight="1">
      <x:c r="A332" s="41"/>
      <x:c r="B332" s="50"/>
      <x:c r="C332" s="45"/>
      <x:c r="D332" s="45"/>
      <x:c r="E332" s="46" t="str">
        <x:f>IF(COUNTA(A332:D332)=0,"",IF(AND(OR(C332="",ISNUMBER(C332)),OR(D332="",ISNUMBER(D332)),COUNT(C332:D332)&gt;0,C332&gt;=0,D332&gt;=0),SUM(D332)-SUM(C332),""))</x:f>
      </x:c>
      <x:c r="F332" s="38"/>
      <x:c r="G332" s="50"/>
      <x:c r="H332" s="53" t="str">
        <x:f>IF(COUNTA(A332:D332,F332:G332)=0,"",IF(OR(A332="",B332=""),"Compte / libellé requis",IF(NOT(AND(LEN(TRIM(A332))&gt;=3,OR(LEFT(TRIM(A332),1)="1",LEFT(TRIM(A332),1)="2",LEFT(TRIM(A332),1)="3",LEFT(TRIM(A332),1)="4",LEFT(TRIM(A332),1)="5",LEFT(TRIM(A332),1)="6",LEFT(TRIM(A332),1)="7",LEFT(TRIM(A332),1)="8",LEFT(TRIM(A332),1)="9"))),"Compte à corriger",IF(NOT(AND(OR(C332="",ISNUMBER(C332)),OR(D332="",ISNUMBER(D332)),COUNT(C332:D332)&gt;0,C332&gt;=0,D332&gt;=0)),"Soldes à corriger",IF(COUNTIFS($A$14:$A$513,A332,$B$14:$B$513,B332,$C$14:$C$513,C332,$D$14:$D$513,D332,$F$14:$F$513,F332,$G$14:$G$513,G332)&gt;1,"Doublon exact",IF(LEFT(TRIM(A332),1)="7",IF(AND(F332&lt;&gt;"Avec droit",F332&lt;&gt;"Sans droit",F332&lt;&gt;"Exclu"),"TVA à qualifier",IF(AND(F332="Exclu",G332=""),"Exclusion à justifier","Prêt")),IF(AND(F332&lt;&gt;"",F332&lt;&gt;"Exclu"),"Qualification incohérente","Prêt")))))))</x:f>
      </x:c>
    </x:row>
    <x:row r="333" ht="35" customHeight="1">
      <x:c r="A333" s="41"/>
      <x:c r="B333" s="50"/>
      <x:c r="C333" s="45"/>
      <x:c r="D333" s="45"/>
      <x:c r="E333" s="46" t="str">
        <x:f>IF(COUNTA(A333:D333)=0,"",IF(AND(OR(C333="",ISNUMBER(C333)),OR(D333="",ISNUMBER(D333)),COUNT(C333:D333)&gt;0,C333&gt;=0,D333&gt;=0),SUM(D333)-SUM(C333),""))</x:f>
      </x:c>
      <x:c r="F333" s="38"/>
      <x:c r="G333" s="50"/>
      <x:c r="H333" s="53" t="str">
        <x:f>IF(COUNTA(A333:D333,F333:G333)=0,"",IF(OR(A333="",B333=""),"Compte / libellé requis",IF(NOT(AND(LEN(TRIM(A333))&gt;=3,OR(LEFT(TRIM(A333),1)="1",LEFT(TRIM(A333),1)="2",LEFT(TRIM(A333),1)="3",LEFT(TRIM(A333),1)="4",LEFT(TRIM(A333),1)="5",LEFT(TRIM(A333),1)="6",LEFT(TRIM(A333),1)="7",LEFT(TRIM(A333),1)="8",LEFT(TRIM(A333),1)="9"))),"Compte à corriger",IF(NOT(AND(OR(C333="",ISNUMBER(C333)),OR(D333="",ISNUMBER(D333)),COUNT(C333:D333)&gt;0,C333&gt;=0,D333&gt;=0)),"Soldes à corriger",IF(COUNTIFS($A$14:$A$513,A333,$B$14:$B$513,B333,$C$14:$C$513,C333,$D$14:$D$513,D333,$F$14:$F$513,F333,$G$14:$G$513,G333)&gt;1,"Doublon exact",IF(LEFT(TRIM(A333),1)="7",IF(AND(F333&lt;&gt;"Avec droit",F333&lt;&gt;"Sans droit",F333&lt;&gt;"Exclu"),"TVA à qualifier",IF(AND(F333="Exclu",G333=""),"Exclusion à justifier","Prêt")),IF(AND(F333&lt;&gt;"",F333&lt;&gt;"Exclu"),"Qualification incohérente","Prêt")))))))</x:f>
      </x:c>
    </x:row>
    <x:row r="334" ht="35" customHeight="1">
      <x:c r="A334" s="41"/>
      <x:c r="B334" s="50"/>
      <x:c r="C334" s="45"/>
      <x:c r="D334" s="45"/>
      <x:c r="E334" s="46" t="str">
        <x:f>IF(COUNTA(A334:D334)=0,"",IF(AND(OR(C334="",ISNUMBER(C334)),OR(D334="",ISNUMBER(D334)),COUNT(C334:D334)&gt;0,C334&gt;=0,D334&gt;=0),SUM(D334)-SUM(C334),""))</x:f>
      </x:c>
      <x:c r="F334" s="38"/>
      <x:c r="G334" s="50"/>
      <x:c r="H334" s="53" t="str">
        <x:f>IF(COUNTA(A334:D334,F334:G334)=0,"",IF(OR(A334="",B334=""),"Compte / libellé requis",IF(NOT(AND(LEN(TRIM(A334))&gt;=3,OR(LEFT(TRIM(A334),1)="1",LEFT(TRIM(A334),1)="2",LEFT(TRIM(A334),1)="3",LEFT(TRIM(A334),1)="4",LEFT(TRIM(A334),1)="5",LEFT(TRIM(A334),1)="6",LEFT(TRIM(A334),1)="7",LEFT(TRIM(A334),1)="8",LEFT(TRIM(A334),1)="9"))),"Compte à corriger",IF(NOT(AND(OR(C334="",ISNUMBER(C334)),OR(D334="",ISNUMBER(D334)),COUNT(C334:D334)&gt;0,C334&gt;=0,D334&gt;=0)),"Soldes à corriger",IF(COUNTIFS($A$14:$A$513,A334,$B$14:$B$513,B334,$C$14:$C$513,C334,$D$14:$D$513,D334,$F$14:$F$513,F334,$G$14:$G$513,G334)&gt;1,"Doublon exact",IF(LEFT(TRIM(A334),1)="7",IF(AND(F334&lt;&gt;"Avec droit",F334&lt;&gt;"Sans droit",F334&lt;&gt;"Exclu"),"TVA à qualifier",IF(AND(F334="Exclu",G334=""),"Exclusion à justifier","Prêt")),IF(AND(F334&lt;&gt;"",F334&lt;&gt;"Exclu"),"Qualification incohérente","Prêt")))))))</x:f>
      </x:c>
    </x:row>
    <x:row r="335" ht="35" customHeight="1">
      <x:c r="A335" s="41"/>
      <x:c r="B335" s="50"/>
      <x:c r="C335" s="45"/>
      <x:c r="D335" s="45"/>
      <x:c r="E335" s="46" t="str">
        <x:f>IF(COUNTA(A335:D335)=0,"",IF(AND(OR(C335="",ISNUMBER(C335)),OR(D335="",ISNUMBER(D335)),COUNT(C335:D335)&gt;0,C335&gt;=0,D335&gt;=0),SUM(D335)-SUM(C335),""))</x:f>
      </x:c>
      <x:c r="F335" s="38"/>
      <x:c r="G335" s="50"/>
      <x:c r="H335" s="53" t="str">
        <x:f>IF(COUNTA(A335:D335,F335:G335)=0,"",IF(OR(A335="",B335=""),"Compte / libellé requis",IF(NOT(AND(LEN(TRIM(A335))&gt;=3,OR(LEFT(TRIM(A335),1)="1",LEFT(TRIM(A335),1)="2",LEFT(TRIM(A335),1)="3",LEFT(TRIM(A335),1)="4",LEFT(TRIM(A335),1)="5",LEFT(TRIM(A335),1)="6",LEFT(TRIM(A335),1)="7",LEFT(TRIM(A335),1)="8",LEFT(TRIM(A335),1)="9"))),"Compte à corriger",IF(NOT(AND(OR(C335="",ISNUMBER(C335)),OR(D335="",ISNUMBER(D335)),COUNT(C335:D335)&gt;0,C335&gt;=0,D335&gt;=0)),"Soldes à corriger",IF(COUNTIFS($A$14:$A$513,A335,$B$14:$B$513,B335,$C$14:$C$513,C335,$D$14:$D$513,D335,$F$14:$F$513,F335,$G$14:$G$513,G335)&gt;1,"Doublon exact",IF(LEFT(TRIM(A335),1)="7",IF(AND(F335&lt;&gt;"Avec droit",F335&lt;&gt;"Sans droit",F335&lt;&gt;"Exclu"),"TVA à qualifier",IF(AND(F335="Exclu",G335=""),"Exclusion à justifier","Prêt")),IF(AND(F335&lt;&gt;"",F335&lt;&gt;"Exclu"),"Qualification incohérente","Prêt")))))))</x:f>
      </x:c>
    </x:row>
    <x:row r="336" ht="35" customHeight="1">
      <x:c r="A336" s="41"/>
      <x:c r="B336" s="50"/>
      <x:c r="C336" s="45"/>
      <x:c r="D336" s="45"/>
      <x:c r="E336" s="46" t="str">
        <x:f>IF(COUNTA(A336:D336)=0,"",IF(AND(OR(C336="",ISNUMBER(C336)),OR(D336="",ISNUMBER(D336)),COUNT(C336:D336)&gt;0,C336&gt;=0,D336&gt;=0),SUM(D336)-SUM(C336),""))</x:f>
      </x:c>
      <x:c r="F336" s="38"/>
      <x:c r="G336" s="50"/>
      <x:c r="H336" s="53" t="str">
        <x:f>IF(COUNTA(A336:D336,F336:G336)=0,"",IF(OR(A336="",B336=""),"Compte / libellé requis",IF(NOT(AND(LEN(TRIM(A336))&gt;=3,OR(LEFT(TRIM(A336),1)="1",LEFT(TRIM(A336),1)="2",LEFT(TRIM(A336),1)="3",LEFT(TRIM(A336),1)="4",LEFT(TRIM(A336),1)="5",LEFT(TRIM(A336),1)="6",LEFT(TRIM(A336),1)="7",LEFT(TRIM(A336),1)="8",LEFT(TRIM(A336),1)="9"))),"Compte à corriger",IF(NOT(AND(OR(C336="",ISNUMBER(C336)),OR(D336="",ISNUMBER(D336)),COUNT(C336:D336)&gt;0,C336&gt;=0,D336&gt;=0)),"Soldes à corriger",IF(COUNTIFS($A$14:$A$513,A336,$B$14:$B$513,B336,$C$14:$C$513,C336,$D$14:$D$513,D336,$F$14:$F$513,F336,$G$14:$G$513,G336)&gt;1,"Doublon exact",IF(LEFT(TRIM(A336),1)="7",IF(AND(F336&lt;&gt;"Avec droit",F336&lt;&gt;"Sans droit",F336&lt;&gt;"Exclu"),"TVA à qualifier",IF(AND(F336="Exclu",G336=""),"Exclusion à justifier","Prêt")),IF(AND(F336&lt;&gt;"",F336&lt;&gt;"Exclu"),"Qualification incohérente","Prêt")))))))</x:f>
      </x:c>
    </x:row>
    <x:row r="337" ht="35" customHeight="1">
      <x:c r="A337" s="41"/>
      <x:c r="B337" s="50"/>
      <x:c r="C337" s="45"/>
      <x:c r="D337" s="45"/>
      <x:c r="E337" s="46" t="str">
        <x:f>IF(COUNTA(A337:D337)=0,"",IF(AND(OR(C337="",ISNUMBER(C337)),OR(D337="",ISNUMBER(D337)),COUNT(C337:D337)&gt;0,C337&gt;=0,D337&gt;=0),SUM(D337)-SUM(C337),""))</x:f>
      </x:c>
      <x:c r="F337" s="38"/>
      <x:c r="G337" s="50"/>
      <x:c r="H337" s="53" t="str">
        <x:f>IF(COUNTA(A337:D337,F337:G337)=0,"",IF(OR(A337="",B337=""),"Compte / libellé requis",IF(NOT(AND(LEN(TRIM(A337))&gt;=3,OR(LEFT(TRIM(A337),1)="1",LEFT(TRIM(A337),1)="2",LEFT(TRIM(A337),1)="3",LEFT(TRIM(A337),1)="4",LEFT(TRIM(A337),1)="5",LEFT(TRIM(A337),1)="6",LEFT(TRIM(A337),1)="7",LEFT(TRIM(A337),1)="8",LEFT(TRIM(A337),1)="9"))),"Compte à corriger",IF(NOT(AND(OR(C337="",ISNUMBER(C337)),OR(D337="",ISNUMBER(D337)),COUNT(C337:D337)&gt;0,C337&gt;=0,D337&gt;=0)),"Soldes à corriger",IF(COUNTIFS($A$14:$A$513,A337,$B$14:$B$513,B337,$C$14:$C$513,C337,$D$14:$D$513,D337,$F$14:$F$513,F337,$G$14:$G$513,G337)&gt;1,"Doublon exact",IF(LEFT(TRIM(A337),1)="7",IF(AND(F337&lt;&gt;"Avec droit",F337&lt;&gt;"Sans droit",F337&lt;&gt;"Exclu"),"TVA à qualifier",IF(AND(F337="Exclu",G337=""),"Exclusion à justifier","Prêt")),IF(AND(F337&lt;&gt;"",F337&lt;&gt;"Exclu"),"Qualification incohérente","Prêt")))))))</x:f>
      </x:c>
    </x:row>
    <x:row r="338" ht="35" customHeight="1">
      <x:c r="A338" s="41"/>
      <x:c r="B338" s="50"/>
      <x:c r="C338" s="45"/>
      <x:c r="D338" s="45"/>
      <x:c r="E338" s="46" t="str">
        <x:f>IF(COUNTA(A338:D338)=0,"",IF(AND(OR(C338="",ISNUMBER(C338)),OR(D338="",ISNUMBER(D338)),COUNT(C338:D338)&gt;0,C338&gt;=0,D338&gt;=0),SUM(D338)-SUM(C338),""))</x:f>
      </x:c>
      <x:c r="F338" s="38"/>
      <x:c r="G338" s="50"/>
      <x:c r="H338" s="53" t="str">
        <x:f>IF(COUNTA(A338:D338,F338:G338)=0,"",IF(OR(A338="",B338=""),"Compte / libellé requis",IF(NOT(AND(LEN(TRIM(A338))&gt;=3,OR(LEFT(TRIM(A338),1)="1",LEFT(TRIM(A338),1)="2",LEFT(TRIM(A338),1)="3",LEFT(TRIM(A338),1)="4",LEFT(TRIM(A338),1)="5",LEFT(TRIM(A338),1)="6",LEFT(TRIM(A338),1)="7",LEFT(TRIM(A338),1)="8",LEFT(TRIM(A338),1)="9"))),"Compte à corriger",IF(NOT(AND(OR(C338="",ISNUMBER(C338)),OR(D338="",ISNUMBER(D338)),COUNT(C338:D338)&gt;0,C338&gt;=0,D338&gt;=0)),"Soldes à corriger",IF(COUNTIFS($A$14:$A$513,A338,$B$14:$B$513,B338,$C$14:$C$513,C338,$D$14:$D$513,D338,$F$14:$F$513,F338,$G$14:$G$513,G338)&gt;1,"Doublon exact",IF(LEFT(TRIM(A338),1)="7",IF(AND(F338&lt;&gt;"Avec droit",F338&lt;&gt;"Sans droit",F338&lt;&gt;"Exclu"),"TVA à qualifier",IF(AND(F338="Exclu",G338=""),"Exclusion à justifier","Prêt")),IF(AND(F338&lt;&gt;"",F338&lt;&gt;"Exclu"),"Qualification incohérente","Prêt")))))))</x:f>
      </x:c>
    </x:row>
    <x:row r="339" ht="35" customHeight="1">
      <x:c r="A339" s="41"/>
      <x:c r="B339" s="50"/>
      <x:c r="C339" s="45"/>
      <x:c r="D339" s="45"/>
      <x:c r="E339" s="46" t="str">
        <x:f>IF(COUNTA(A339:D339)=0,"",IF(AND(OR(C339="",ISNUMBER(C339)),OR(D339="",ISNUMBER(D339)),COUNT(C339:D339)&gt;0,C339&gt;=0,D339&gt;=0),SUM(D339)-SUM(C339),""))</x:f>
      </x:c>
      <x:c r="F339" s="38"/>
      <x:c r="G339" s="50"/>
      <x:c r="H339" s="53" t="str">
        <x:f>IF(COUNTA(A339:D339,F339:G339)=0,"",IF(OR(A339="",B339=""),"Compte / libellé requis",IF(NOT(AND(LEN(TRIM(A339))&gt;=3,OR(LEFT(TRIM(A339),1)="1",LEFT(TRIM(A339),1)="2",LEFT(TRIM(A339),1)="3",LEFT(TRIM(A339),1)="4",LEFT(TRIM(A339),1)="5",LEFT(TRIM(A339),1)="6",LEFT(TRIM(A339),1)="7",LEFT(TRIM(A339),1)="8",LEFT(TRIM(A339),1)="9"))),"Compte à corriger",IF(NOT(AND(OR(C339="",ISNUMBER(C339)),OR(D339="",ISNUMBER(D339)),COUNT(C339:D339)&gt;0,C339&gt;=0,D339&gt;=0)),"Soldes à corriger",IF(COUNTIFS($A$14:$A$513,A339,$B$14:$B$513,B339,$C$14:$C$513,C339,$D$14:$D$513,D339,$F$14:$F$513,F339,$G$14:$G$513,G339)&gt;1,"Doublon exact",IF(LEFT(TRIM(A339),1)="7",IF(AND(F339&lt;&gt;"Avec droit",F339&lt;&gt;"Sans droit",F339&lt;&gt;"Exclu"),"TVA à qualifier",IF(AND(F339="Exclu",G339=""),"Exclusion à justifier","Prêt")),IF(AND(F339&lt;&gt;"",F339&lt;&gt;"Exclu"),"Qualification incohérente","Prêt")))))))</x:f>
      </x:c>
    </x:row>
    <x:row r="340" ht="35" customHeight="1">
      <x:c r="A340" s="41"/>
      <x:c r="B340" s="50"/>
      <x:c r="C340" s="45"/>
      <x:c r="D340" s="45"/>
      <x:c r="E340" s="46" t="str">
        <x:f>IF(COUNTA(A340:D340)=0,"",IF(AND(OR(C340="",ISNUMBER(C340)),OR(D340="",ISNUMBER(D340)),COUNT(C340:D340)&gt;0,C340&gt;=0,D340&gt;=0),SUM(D340)-SUM(C340),""))</x:f>
      </x:c>
      <x:c r="F340" s="38"/>
      <x:c r="G340" s="50"/>
      <x:c r="H340" s="53" t="str">
        <x:f>IF(COUNTA(A340:D340,F340:G340)=0,"",IF(OR(A340="",B340=""),"Compte / libellé requis",IF(NOT(AND(LEN(TRIM(A340))&gt;=3,OR(LEFT(TRIM(A340),1)="1",LEFT(TRIM(A340),1)="2",LEFT(TRIM(A340),1)="3",LEFT(TRIM(A340),1)="4",LEFT(TRIM(A340),1)="5",LEFT(TRIM(A340),1)="6",LEFT(TRIM(A340),1)="7",LEFT(TRIM(A340),1)="8",LEFT(TRIM(A340),1)="9"))),"Compte à corriger",IF(NOT(AND(OR(C340="",ISNUMBER(C340)),OR(D340="",ISNUMBER(D340)),COUNT(C340:D340)&gt;0,C340&gt;=0,D340&gt;=0)),"Soldes à corriger",IF(COUNTIFS($A$14:$A$513,A340,$B$14:$B$513,B340,$C$14:$C$513,C340,$D$14:$D$513,D340,$F$14:$F$513,F340,$G$14:$G$513,G340)&gt;1,"Doublon exact",IF(LEFT(TRIM(A340),1)="7",IF(AND(F340&lt;&gt;"Avec droit",F340&lt;&gt;"Sans droit",F340&lt;&gt;"Exclu"),"TVA à qualifier",IF(AND(F340="Exclu",G340=""),"Exclusion à justifier","Prêt")),IF(AND(F340&lt;&gt;"",F340&lt;&gt;"Exclu"),"Qualification incohérente","Prêt")))))))</x:f>
      </x:c>
    </x:row>
    <x:row r="341" ht="35" customHeight="1">
      <x:c r="A341" s="41"/>
      <x:c r="B341" s="50"/>
      <x:c r="C341" s="45"/>
      <x:c r="D341" s="45"/>
      <x:c r="E341" s="46" t="str">
        <x:f>IF(COUNTA(A341:D341)=0,"",IF(AND(OR(C341="",ISNUMBER(C341)),OR(D341="",ISNUMBER(D341)),COUNT(C341:D341)&gt;0,C341&gt;=0,D341&gt;=0),SUM(D341)-SUM(C341),""))</x:f>
      </x:c>
      <x:c r="F341" s="38"/>
      <x:c r="G341" s="50"/>
      <x:c r="H341" s="53" t="str">
        <x:f>IF(COUNTA(A341:D341,F341:G341)=0,"",IF(OR(A341="",B341=""),"Compte / libellé requis",IF(NOT(AND(LEN(TRIM(A341))&gt;=3,OR(LEFT(TRIM(A341),1)="1",LEFT(TRIM(A341),1)="2",LEFT(TRIM(A341),1)="3",LEFT(TRIM(A341),1)="4",LEFT(TRIM(A341),1)="5",LEFT(TRIM(A341),1)="6",LEFT(TRIM(A341),1)="7",LEFT(TRIM(A341),1)="8",LEFT(TRIM(A341),1)="9"))),"Compte à corriger",IF(NOT(AND(OR(C341="",ISNUMBER(C341)),OR(D341="",ISNUMBER(D341)),COUNT(C341:D341)&gt;0,C341&gt;=0,D341&gt;=0)),"Soldes à corriger",IF(COUNTIFS($A$14:$A$513,A341,$B$14:$B$513,B341,$C$14:$C$513,C341,$D$14:$D$513,D341,$F$14:$F$513,F341,$G$14:$G$513,G341)&gt;1,"Doublon exact",IF(LEFT(TRIM(A341),1)="7",IF(AND(F341&lt;&gt;"Avec droit",F341&lt;&gt;"Sans droit",F341&lt;&gt;"Exclu"),"TVA à qualifier",IF(AND(F341="Exclu",G341=""),"Exclusion à justifier","Prêt")),IF(AND(F341&lt;&gt;"",F341&lt;&gt;"Exclu"),"Qualification incohérente","Prêt")))))))</x:f>
      </x:c>
    </x:row>
    <x:row r="342" ht="35" customHeight="1">
      <x:c r="A342" s="41"/>
      <x:c r="B342" s="50"/>
      <x:c r="C342" s="45"/>
      <x:c r="D342" s="45"/>
      <x:c r="E342" s="46" t="str">
        <x:f>IF(COUNTA(A342:D342)=0,"",IF(AND(OR(C342="",ISNUMBER(C342)),OR(D342="",ISNUMBER(D342)),COUNT(C342:D342)&gt;0,C342&gt;=0,D342&gt;=0),SUM(D342)-SUM(C342),""))</x:f>
      </x:c>
      <x:c r="F342" s="38"/>
      <x:c r="G342" s="50"/>
      <x:c r="H342" s="53" t="str">
        <x:f>IF(COUNTA(A342:D342,F342:G342)=0,"",IF(OR(A342="",B342=""),"Compte / libellé requis",IF(NOT(AND(LEN(TRIM(A342))&gt;=3,OR(LEFT(TRIM(A342),1)="1",LEFT(TRIM(A342),1)="2",LEFT(TRIM(A342),1)="3",LEFT(TRIM(A342),1)="4",LEFT(TRIM(A342),1)="5",LEFT(TRIM(A342),1)="6",LEFT(TRIM(A342),1)="7",LEFT(TRIM(A342),1)="8",LEFT(TRIM(A342),1)="9"))),"Compte à corriger",IF(NOT(AND(OR(C342="",ISNUMBER(C342)),OR(D342="",ISNUMBER(D342)),COUNT(C342:D342)&gt;0,C342&gt;=0,D342&gt;=0)),"Soldes à corriger",IF(COUNTIFS($A$14:$A$513,A342,$B$14:$B$513,B342,$C$14:$C$513,C342,$D$14:$D$513,D342,$F$14:$F$513,F342,$G$14:$G$513,G342)&gt;1,"Doublon exact",IF(LEFT(TRIM(A342),1)="7",IF(AND(F342&lt;&gt;"Avec droit",F342&lt;&gt;"Sans droit",F342&lt;&gt;"Exclu"),"TVA à qualifier",IF(AND(F342="Exclu",G342=""),"Exclusion à justifier","Prêt")),IF(AND(F342&lt;&gt;"",F342&lt;&gt;"Exclu"),"Qualification incohérente","Prêt")))))))</x:f>
      </x:c>
    </x:row>
    <x:row r="343" ht="35" customHeight="1">
      <x:c r="A343" s="41"/>
      <x:c r="B343" s="50"/>
      <x:c r="C343" s="45"/>
      <x:c r="D343" s="45"/>
      <x:c r="E343" s="46" t="str">
        <x:f>IF(COUNTA(A343:D343)=0,"",IF(AND(OR(C343="",ISNUMBER(C343)),OR(D343="",ISNUMBER(D343)),COUNT(C343:D343)&gt;0,C343&gt;=0,D343&gt;=0),SUM(D343)-SUM(C343),""))</x:f>
      </x:c>
      <x:c r="F343" s="38"/>
      <x:c r="G343" s="50"/>
      <x:c r="H343" s="53" t="str">
        <x:f>IF(COUNTA(A343:D343,F343:G343)=0,"",IF(OR(A343="",B343=""),"Compte / libellé requis",IF(NOT(AND(LEN(TRIM(A343))&gt;=3,OR(LEFT(TRIM(A343),1)="1",LEFT(TRIM(A343),1)="2",LEFT(TRIM(A343),1)="3",LEFT(TRIM(A343),1)="4",LEFT(TRIM(A343),1)="5",LEFT(TRIM(A343),1)="6",LEFT(TRIM(A343),1)="7",LEFT(TRIM(A343),1)="8",LEFT(TRIM(A343),1)="9"))),"Compte à corriger",IF(NOT(AND(OR(C343="",ISNUMBER(C343)),OR(D343="",ISNUMBER(D343)),COUNT(C343:D343)&gt;0,C343&gt;=0,D343&gt;=0)),"Soldes à corriger",IF(COUNTIFS($A$14:$A$513,A343,$B$14:$B$513,B343,$C$14:$C$513,C343,$D$14:$D$513,D343,$F$14:$F$513,F343,$G$14:$G$513,G343)&gt;1,"Doublon exact",IF(LEFT(TRIM(A343),1)="7",IF(AND(F343&lt;&gt;"Avec droit",F343&lt;&gt;"Sans droit",F343&lt;&gt;"Exclu"),"TVA à qualifier",IF(AND(F343="Exclu",G343=""),"Exclusion à justifier","Prêt")),IF(AND(F343&lt;&gt;"",F343&lt;&gt;"Exclu"),"Qualification incohérente","Prêt")))))))</x:f>
      </x:c>
    </x:row>
    <x:row r="344" ht="35" customHeight="1">
      <x:c r="A344" s="41"/>
      <x:c r="B344" s="50"/>
      <x:c r="C344" s="45"/>
      <x:c r="D344" s="45"/>
      <x:c r="E344" s="46" t="str">
        <x:f>IF(COUNTA(A344:D344)=0,"",IF(AND(OR(C344="",ISNUMBER(C344)),OR(D344="",ISNUMBER(D344)),COUNT(C344:D344)&gt;0,C344&gt;=0,D344&gt;=0),SUM(D344)-SUM(C344),""))</x:f>
      </x:c>
      <x:c r="F344" s="38"/>
      <x:c r="G344" s="50"/>
      <x:c r="H344" s="53" t="str">
        <x:f>IF(COUNTA(A344:D344,F344:G344)=0,"",IF(OR(A344="",B344=""),"Compte / libellé requis",IF(NOT(AND(LEN(TRIM(A344))&gt;=3,OR(LEFT(TRIM(A344),1)="1",LEFT(TRIM(A344),1)="2",LEFT(TRIM(A344),1)="3",LEFT(TRIM(A344),1)="4",LEFT(TRIM(A344),1)="5",LEFT(TRIM(A344),1)="6",LEFT(TRIM(A344),1)="7",LEFT(TRIM(A344),1)="8",LEFT(TRIM(A344),1)="9"))),"Compte à corriger",IF(NOT(AND(OR(C344="",ISNUMBER(C344)),OR(D344="",ISNUMBER(D344)),COUNT(C344:D344)&gt;0,C344&gt;=0,D344&gt;=0)),"Soldes à corriger",IF(COUNTIFS($A$14:$A$513,A344,$B$14:$B$513,B344,$C$14:$C$513,C344,$D$14:$D$513,D344,$F$14:$F$513,F344,$G$14:$G$513,G344)&gt;1,"Doublon exact",IF(LEFT(TRIM(A344),1)="7",IF(AND(F344&lt;&gt;"Avec droit",F344&lt;&gt;"Sans droit",F344&lt;&gt;"Exclu"),"TVA à qualifier",IF(AND(F344="Exclu",G344=""),"Exclusion à justifier","Prêt")),IF(AND(F344&lt;&gt;"",F344&lt;&gt;"Exclu"),"Qualification incohérente","Prêt")))))))</x:f>
      </x:c>
    </x:row>
    <x:row r="345" ht="35" customHeight="1">
      <x:c r="A345" s="41"/>
      <x:c r="B345" s="50"/>
      <x:c r="C345" s="45"/>
      <x:c r="D345" s="45"/>
      <x:c r="E345" s="46" t="str">
        <x:f>IF(COUNTA(A345:D345)=0,"",IF(AND(OR(C345="",ISNUMBER(C345)),OR(D345="",ISNUMBER(D345)),COUNT(C345:D345)&gt;0,C345&gt;=0,D345&gt;=0),SUM(D345)-SUM(C345),""))</x:f>
      </x:c>
      <x:c r="F345" s="38"/>
      <x:c r="G345" s="50"/>
      <x:c r="H345" s="53" t="str">
        <x:f>IF(COUNTA(A345:D345,F345:G345)=0,"",IF(OR(A345="",B345=""),"Compte / libellé requis",IF(NOT(AND(LEN(TRIM(A345))&gt;=3,OR(LEFT(TRIM(A345),1)="1",LEFT(TRIM(A345),1)="2",LEFT(TRIM(A345),1)="3",LEFT(TRIM(A345),1)="4",LEFT(TRIM(A345),1)="5",LEFT(TRIM(A345),1)="6",LEFT(TRIM(A345),1)="7",LEFT(TRIM(A345),1)="8",LEFT(TRIM(A345),1)="9"))),"Compte à corriger",IF(NOT(AND(OR(C345="",ISNUMBER(C345)),OR(D345="",ISNUMBER(D345)),COUNT(C345:D345)&gt;0,C345&gt;=0,D345&gt;=0)),"Soldes à corriger",IF(COUNTIFS($A$14:$A$513,A345,$B$14:$B$513,B345,$C$14:$C$513,C345,$D$14:$D$513,D345,$F$14:$F$513,F345,$G$14:$G$513,G345)&gt;1,"Doublon exact",IF(LEFT(TRIM(A345),1)="7",IF(AND(F345&lt;&gt;"Avec droit",F345&lt;&gt;"Sans droit",F345&lt;&gt;"Exclu"),"TVA à qualifier",IF(AND(F345="Exclu",G345=""),"Exclusion à justifier","Prêt")),IF(AND(F345&lt;&gt;"",F345&lt;&gt;"Exclu"),"Qualification incohérente","Prêt")))))))</x:f>
      </x:c>
    </x:row>
    <x:row r="346" ht="35" customHeight="1">
      <x:c r="A346" s="41"/>
      <x:c r="B346" s="50"/>
      <x:c r="C346" s="45"/>
      <x:c r="D346" s="45"/>
      <x:c r="E346" s="46" t="str">
        <x:f>IF(COUNTA(A346:D346)=0,"",IF(AND(OR(C346="",ISNUMBER(C346)),OR(D346="",ISNUMBER(D346)),COUNT(C346:D346)&gt;0,C346&gt;=0,D346&gt;=0),SUM(D346)-SUM(C346),""))</x:f>
      </x:c>
      <x:c r="F346" s="38"/>
      <x:c r="G346" s="50"/>
      <x:c r="H346" s="53" t="str">
        <x:f>IF(COUNTA(A346:D346,F346:G346)=0,"",IF(OR(A346="",B346=""),"Compte / libellé requis",IF(NOT(AND(LEN(TRIM(A346))&gt;=3,OR(LEFT(TRIM(A346),1)="1",LEFT(TRIM(A346),1)="2",LEFT(TRIM(A346),1)="3",LEFT(TRIM(A346),1)="4",LEFT(TRIM(A346),1)="5",LEFT(TRIM(A346),1)="6",LEFT(TRIM(A346),1)="7",LEFT(TRIM(A346),1)="8",LEFT(TRIM(A346),1)="9"))),"Compte à corriger",IF(NOT(AND(OR(C346="",ISNUMBER(C346)),OR(D346="",ISNUMBER(D346)),COUNT(C346:D346)&gt;0,C346&gt;=0,D346&gt;=0)),"Soldes à corriger",IF(COUNTIFS($A$14:$A$513,A346,$B$14:$B$513,B346,$C$14:$C$513,C346,$D$14:$D$513,D346,$F$14:$F$513,F346,$G$14:$G$513,G346)&gt;1,"Doublon exact",IF(LEFT(TRIM(A346),1)="7",IF(AND(F346&lt;&gt;"Avec droit",F346&lt;&gt;"Sans droit",F346&lt;&gt;"Exclu"),"TVA à qualifier",IF(AND(F346="Exclu",G346=""),"Exclusion à justifier","Prêt")),IF(AND(F346&lt;&gt;"",F346&lt;&gt;"Exclu"),"Qualification incohérente","Prêt")))))))</x:f>
      </x:c>
    </x:row>
    <x:row r="347" ht="35" customHeight="1">
      <x:c r="A347" s="41"/>
      <x:c r="B347" s="50"/>
      <x:c r="C347" s="45"/>
      <x:c r="D347" s="45"/>
      <x:c r="E347" s="46" t="str">
        <x:f>IF(COUNTA(A347:D347)=0,"",IF(AND(OR(C347="",ISNUMBER(C347)),OR(D347="",ISNUMBER(D347)),COUNT(C347:D347)&gt;0,C347&gt;=0,D347&gt;=0),SUM(D347)-SUM(C347),""))</x:f>
      </x:c>
      <x:c r="F347" s="38"/>
      <x:c r="G347" s="50"/>
      <x:c r="H347" s="53" t="str">
        <x:f>IF(COUNTA(A347:D347,F347:G347)=0,"",IF(OR(A347="",B347=""),"Compte / libellé requis",IF(NOT(AND(LEN(TRIM(A347))&gt;=3,OR(LEFT(TRIM(A347),1)="1",LEFT(TRIM(A347),1)="2",LEFT(TRIM(A347),1)="3",LEFT(TRIM(A347),1)="4",LEFT(TRIM(A347),1)="5",LEFT(TRIM(A347),1)="6",LEFT(TRIM(A347),1)="7",LEFT(TRIM(A347),1)="8",LEFT(TRIM(A347),1)="9"))),"Compte à corriger",IF(NOT(AND(OR(C347="",ISNUMBER(C347)),OR(D347="",ISNUMBER(D347)),COUNT(C347:D347)&gt;0,C347&gt;=0,D347&gt;=0)),"Soldes à corriger",IF(COUNTIFS($A$14:$A$513,A347,$B$14:$B$513,B347,$C$14:$C$513,C347,$D$14:$D$513,D347,$F$14:$F$513,F347,$G$14:$G$513,G347)&gt;1,"Doublon exact",IF(LEFT(TRIM(A347),1)="7",IF(AND(F347&lt;&gt;"Avec droit",F347&lt;&gt;"Sans droit",F347&lt;&gt;"Exclu"),"TVA à qualifier",IF(AND(F347="Exclu",G347=""),"Exclusion à justifier","Prêt")),IF(AND(F347&lt;&gt;"",F347&lt;&gt;"Exclu"),"Qualification incohérente","Prêt")))))))</x:f>
      </x:c>
    </x:row>
    <x:row r="348" ht="35" customHeight="1">
      <x:c r="A348" s="41"/>
      <x:c r="B348" s="50"/>
      <x:c r="C348" s="45"/>
      <x:c r="D348" s="45"/>
      <x:c r="E348" s="46" t="str">
        <x:f>IF(COUNTA(A348:D348)=0,"",IF(AND(OR(C348="",ISNUMBER(C348)),OR(D348="",ISNUMBER(D348)),COUNT(C348:D348)&gt;0,C348&gt;=0,D348&gt;=0),SUM(D348)-SUM(C348),""))</x:f>
      </x:c>
      <x:c r="F348" s="38"/>
      <x:c r="G348" s="50"/>
      <x:c r="H348" s="53" t="str">
        <x:f>IF(COUNTA(A348:D348,F348:G348)=0,"",IF(OR(A348="",B348=""),"Compte / libellé requis",IF(NOT(AND(LEN(TRIM(A348))&gt;=3,OR(LEFT(TRIM(A348),1)="1",LEFT(TRIM(A348),1)="2",LEFT(TRIM(A348),1)="3",LEFT(TRIM(A348),1)="4",LEFT(TRIM(A348),1)="5",LEFT(TRIM(A348),1)="6",LEFT(TRIM(A348),1)="7",LEFT(TRIM(A348),1)="8",LEFT(TRIM(A348),1)="9"))),"Compte à corriger",IF(NOT(AND(OR(C348="",ISNUMBER(C348)),OR(D348="",ISNUMBER(D348)),COUNT(C348:D348)&gt;0,C348&gt;=0,D348&gt;=0)),"Soldes à corriger",IF(COUNTIFS($A$14:$A$513,A348,$B$14:$B$513,B348,$C$14:$C$513,C348,$D$14:$D$513,D348,$F$14:$F$513,F348,$G$14:$G$513,G348)&gt;1,"Doublon exact",IF(LEFT(TRIM(A348),1)="7",IF(AND(F348&lt;&gt;"Avec droit",F348&lt;&gt;"Sans droit",F348&lt;&gt;"Exclu"),"TVA à qualifier",IF(AND(F348="Exclu",G348=""),"Exclusion à justifier","Prêt")),IF(AND(F348&lt;&gt;"",F348&lt;&gt;"Exclu"),"Qualification incohérente","Prêt")))))))</x:f>
      </x:c>
    </x:row>
    <x:row r="349" ht="35" customHeight="1">
      <x:c r="A349" s="41"/>
      <x:c r="B349" s="50"/>
      <x:c r="C349" s="45"/>
      <x:c r="D349" s="45"/>
      <x:c r="E349" s="46" t="str">
        <x:f>IF(COUNTA(A349:D349)=0,"",IF(AND(OR(C349="",ISNUMBER(C349)),OR(D349="",ISNUMBER(D349)),COUNT(C349:D349)&gt;0,C349&gt;=0,D349&gt;=0),SUM(D349)-SUM(C349),""))</x:f>
      </x:c>
      <x:c r="F349" s="38"/>
      <x:c r="G349" s="50"/>
      <x:c r="H349" s="53" t="str">
        <x:f>IF(COUNTA(A349:D349,F349:G349)=0,"",IF(OR(A349="",B349=""),"Compte / libellé requis",IF(NOT(AND(LEN(TRIM(A349))&gt;=3,OR(LEFT(TRIM(A349),1)="1",LEFT(TRIM(A349),1)="2",LEFT(TRIM(A349),1)="3",LEFT(TRIM(A349),1)="4",LEFT(TRIM(A349),1)="5",LEFT(TRIM(A349),1)="6",LEFT(TRIM(A349),1)="7",LEFT(TRIM(A349),1)="8",LEFT(TRIM(A349),1)="9"))),"Compte à corriger",IF(NOT(AND(OR(C349="",ISNUMBER(C349)),OR(D349="",ISNUMBER(D349)),COUNT(C349:D349)&gt;0,C349&gt;=0,D349&gt;=0)),"Soldes à corriger",IF(COUNTIFS($A$14:$A$513,A349,$B$14:$B$513,B349,$C$14:$C$513,C349,$D$14:$D$513,D349,$F$14:$F$513,F349,$G$14:$G$513,G349)&gt;1,"Doublon exact",IF(LEFT(TRIM(A349),1)="7",IF(AND(F349&lt;&gt;"Avec droit",F349&lt;&gt;"Sans droit",F349&lt;&gt;"Exclu"),"TVA à qualifier",IF(AND(F349="Exclu",G349=""),"Exclusion à justifier","Prêt")),IF(AND(F349&lt;&gt;"",F349&lt;&gt;"Exclu"),"Qualification incohérente","Prêt")))))))</x:f>
      </x:c>
    </x:row>
    <x:row r="350" ht="35" customHeight="1">
      <x:c r="A350" s="41"/>
      <x:c r="B350" s="50"/>
      <x:c r="C350" s="45"/>
      <x:c r="D350" s="45"/>
      <x:c r="E350" s="46" t="str">
        <x:f>IF(COUNTA(A350:D350)=0,"",IF(AND(OR(C350="",ISNUMBER(C350)),OR(D350="",ISNUMBER(D350)),COUNT(C350:D350)&gt;0,C350&gt;=0,D350&gt;=0),SUM(D350)-SUM(C350),""))</x:f>
      </x:c>
      <x:c r="F350" s="38"/>
      <x:c r="G350" s="50"/>
      <x:c r="H350" s="53" t="str">
        <x:f>IF(COUNTA(A350:D350,F350:G350)=0,"",IF(OR(A350="",B350=""),"Compte / libellé requis",IF(NOT(AND(LEN(TRIM(A350))&gt;=3,OR(LEFT(TRIM(A350),1)="1",LEFT(TRIM(A350),1)="2",LEFT(TRIM(A350),1)="3",LEFT(TRIM(A350),1)="4",LEFT(TRIM(A350),1)="5",LEFT(TRIM(A350),1)="6",LEFT(TRIM(A350),1)="7",LEFT(TRIM(A350),1)="8",LEFT(TRIM(A350),1)="9"))),"Compte à corriger",IF(NOT(AND(OR(C350="",ISNUMBER(C350)),OR(D350="",ISNUMBER(D350)),COUNT(C350:D350)&gt;0,C350&gt;=0,D350&gt;=0)),"Soldes à corriger",IF(COUNTIFS($A$14:$A$513,A350,$B$14:$B$513,B350,$C$14:$C$513,C350,$D$14:$D$513,D350,$F$14:$F$513,F350,$G$14:$G$513,G350)&gt;1,"Doublon exact",IF(LEFT(TRIM(A350),1)="7",IF(AND(F350&lt;&gt;"Avec droit",F350&lt;&gt;"Sans droit",F350&lt;&gt;"Exclu"),"TVA à qualifier",IF(AND(F350="Exclu",G350=""),"Exclusion à justifier","Prêt")),IF(AND(F350&lt;&gt;"",F350&lt;&gt;"Exclu"),"Qualification incohérente","Prêt")))))))</x:f>
      </x:c>
    </x:row>
    <x:row r="351" ht="35" customHeight="1">
      <x:c r="A351" s="41"/>
      <x:c r="B351" s="50"/>
      <x:c r="C351" s="45"/>
      <x:c r="D351" s="45"/>
      <x:c r="E351" s="46" t="str">
        <x:f>IF(COUNTA(A351:D351)=0,"",IF(AND(OR(C351="",ISNUMBER(C351)),OR(D351="",ISNUMBER(D351)),COUNT(C351:D351)&gt;0,C351&gt;=0,D351&gt;=0),SUM(D351)-SUM(C351),""))</x:f>
      </x:c>
      <x:c r="F351" s="38"/>
      <x:c r="G351" s="50"/>
      <x:c r="H351" s="53" t="str">
        <x:f>IF(COUNTA(A351:D351,F351:G351)=0,"",IF(OR(A351="",B351=""),"Compte / libellé requis",IF(NOT(AND(LEN(TRIM(A351))&gt;=3,OR(LEFT(TRIM(A351),1)="1",LEFT(TRIM(A351),1)="2",LEFT(TRIM(A351),1)="3",LEFT(TRIM(A351),1)="4",LEFT(TRIM(A351),1)="5",LEFT(TRIM(A351),1)="6",LEFT(TRIM(A351),1)="7",LEFT(TRIM(A351),1)="8",LEFT(TRIM(A351),1)="9"))),"Compte à corriger",IF(NOT(AND(OR(C351="",ISNUMBER(C351)),OR(D351="",ISNUMBER(D351)),COUNT(C351:D351)&gt;0,C351&gt;=0,D351&gt;=0)),"Soldes à corriger",IF(COUNTIFS($A$14:$A$513,A351,$B$14:$B$513,B351,$C$14:$C$513,C351,$D$14:$D$513,D351,$F$14:$F$513,F351,$G$14:$G$513,G351)&gt;1,"Doublon exact",IF(LEFT(TRIM(A351),1)="7",IF(AND(F351&lt;&gt;"Avec droit",F351&lt;&gt;"Sans droit",F351&lt;&gt;"Exclu"),"TVA à qualifier",IF(AND(F351="Exclu",G351=""),"Exclusion à justifier","Prêt")),IF(AND(F351&lt;&gt;"",F351&lt;&gt;"Exclu"),"Qualification incohérente","Prêt")))))))</x:f>
      </x:c>
    </x:row>
    <x:row r="352" ht="35" customHeight="1">
      <x:c r="A352" s="41"/>
      <x:c r="B352" s="50"/>
      <x:c r="C352" s="45"/>
      <x:c r="D352" s="45"/>
      <x:c r="E352" s="46" t="str">
        <x:f>IF(COUNTA(A352:D352)=0,"",IF(AND(OR(C352="",ISNUMBER(C352)),OR(D352="",ISNUMBER(D352)),COUNT(C352:D352)&gt;0,C352&gt;=0,D352&gt;=0),SUM(D352)-SUM(C352),""))</x:f>
      </x:c>
      <x:c r="F352" s="38"/>
      <x:c r="G352" s="50"/>
      <x:c r="H352" s="53" t="str">
        <x:f>IF(COUNTA(A352:D352,F352:G352)=0,"",IF(OR(A352="",B352=""),"Compte / libellé requis",IF(NOT(AND(LEN(TRIM(A352))&gt;=3,OR(LEFT(TRIM(A352),1)="1",LEFT(TRIM(A352),1)="2",LEFT(TRIM(A352),1)="3",LEFT(TRIM(A352),1)="4",LEFT(TRIM(A352),1)="5",LEFT(TRIM(A352),1)="6",LEFT(TRIM(A352),1)="7",LEFT(TRIM(A352),1)="8",LEFT(TRIM(A352),1)="9"))),"Compte à corriger",IF(NOT(AND(OR(C352="",ISNUMBER(C352)),OR(D352="",ISNUMBER(D352)),COUNT(C352:D352)&gt;0,C352&gt;=0,D352&gt;=0)),"Soldes à corriger",IF(COUNTIFS($A$14:$A$513,A352,$B$14:$B$513,B352,$C$14:$C$513,C352,$D$14:$D$513,D352,$F$14:$F$513,F352,$G$14:$G$513,G352)&gt;1,"Doublon exact",IF(LEFT(TRIM(A352),1)="7",IF(AND(F352&lt;&gt;"Avec droit",F352&lt;&gt;"Sans droit",F352&lt;&gt;"Exclu"),"TVA à qualifier",IF(AND(F352="Exclu",G352=""),"Exclusion à justifier","Prêt")),IF(AND(F352&lt;&gt;"",F352&lt;&gt;"Exclu"),"Qualification incohérente","Prêt")))))))</x:f>
      </x:c>
    </x:row>
    <x:row r="353" ht="35" customHeight="1">
      <x:c r="A353" s="41"/>
      <x:c r="B353" s="50"/>
      <x:c r="C353" s="45"/>
      <x:c r="D353" s="45"/>
      <x:c r="E353" s="46" t="str">
        <x:f>IF(COUNTA(A353:D353)=0,"",IF(AND(OR(C353="",ISNUMBER(C353)),OR(D353="",ISNUMBER(D353)),COUNT(C353:D353)&gt;0,C353&gt;=0,D353&gt;=0),SUM(D353)-SUM(C353),""))</x:f>
      </x:c>
      <x:c r="F353" s="38"/>
      <x:c r="G353" s="50"/>
      <x:c r="H353" s="53" t="str">
        <x:f>IF(COUNTA(A353:D353,F353:G353)=0,"",IF(OR(A353="",B353=""),"Compte / libellé requis",IF(NOT(AND(LEN(TRIM(A353))&gt;=3,OR(LEFT(TRIM(A353),1)="1",LEFT(TRIM(A353),1)="2",LEFT(TRIM(A353),1)="3",LEFT(TRIM(A353),1)="4",LEFT(TRIM(A353),1)="5",LEFT(TRIM(A353),1)="6",LEFT(TRIM(A353),1)="7",LEFT(TRIM(A353),1)="8",LEFT(TRIM(A353),1)="9"))),"Compte à corriger",IF(NOT(AND(OR(C353="",ISNUMBER(C353)),OR(D353="",ISNUMBER(D353)),COUNT(C353:D353)&gt;0,C353&gt;=0,D353&gt;=0)),"Soldes à corriger",IF(COUNTIFS($A$14:$A$513,A353,$B$14:$B$513,B353,$C$14:$C$513,C353,$D$14:$D$513,D353,$F$14:$F$513,F353,$G$14:$G$513,G353)&gt;1,"Doublon exact",IF(LEFT(TRIM(A353),1)="7",IF(AND(F353&lt;&gt;"Avec droit",F353&lt;&gt;"Sans droit",F353&lt;&gt;"Exclu"),"TVA à qualifier",IF(AND(F353="Exclu",G353=""),"Exclusion à justifier","Prêt")),IF(AND(F353&lt;&gt;"",F353&lt;&gt;"Exclu"),"Qualification incohérente","Prêt")))))))</x:f>
      </x:c>
    </x:row>
    <x:row r="354" ht="35" customHeight="1">
      <x:c r="A354" s="41"/>
      <x:c r="B354" s="50"/>
      <x:c r="C354" s="45"/>
      <x:c r="D354" s="45"/>
      <x:c r="E354" s="46" t="str">
        <x:f>IF(COUNTA(A354:D354)=0,"",IF(AND(OR(C354="",ISNUMBER(C354)),OR(D354="",ISNUMBER(D354)),COUNT(C354:D354)&gt;0,C354&gt;=0,D354&gt;=0),SUM(D354)-SUM(C354),""))</x:f>
      </x:c>
      <x:c r="F354" s="38"/>
      <x:c r="G354" s="50"/>
      <x:c r="H354" s="53" t="str">
        <x:f>IF(COUNTA(A354:D354,F354:G354)=0,"",IF(OR(A354="",B354=""),"Compte / libellé requis",IF(NOT(AND(LEN(TRIM(A354))&gt;=3,OR(LEFT(TRIM(A354),1)="1",LEFT(TRIM(A354),1)="2",LEFT(TRIM(A354),1)="3",LEFT(TRIM(A354),1)="4",LEFT(TRIM(A354),1)="5",LEFT(TRIM(A354),1)="6",LEFT(TRIM(A354),1)="7",LEFT(TRIM(A354),1)="8",LEFT(TRIM(A354),1)="9"))),"Compte à corriger",IF(NOT(AND(OR(C354="",ISNUMBER(C354)),OR(D354="",ISNUMBER(D354)),COUNT(C354:D354)&gt;0,C354&gt;=0,D354&gt;=0)),"Soldes à corriger",IF(COUNTIFS($A$14:$A$513,A354,$B$14:$B$513,B354,$C$14:$C$513,C354,$D$14:$D$513,D354,$F$14:$F$513,F354,$G$14:$G$513,G354)&gt;1,"Doublon exact",IF(LEFT(TRIM(A354),1)="7",IF(AND(F354&lt;&gt;"Avec droit",F354&lt;&gt;"Sans droit",F354&lt;&gt;"Exclu"),"TVA à qualifier",IF(AND(F354="Exclu",G354=""),"Exclusion à justifier","Prêt")),IF(AND(F354&lt;&gt;"",F354&lt;&gt;"Exclu"),"Qualification incohérente","Prêt")))))))</x:f>
      </x:c>
    </x:row>
    <x:row r="355" ht="35" customHeight="1">
      <x:c r="A355" s="41"/>
      <x:c r="B355" s="50"/>
      <x:c r="C355" s="45"/>
      <x:c r="D355" s="45"/>
      <x:c r="E355" s="46" t="str">
        <x:f>IF(COUNTA(A355:D355)=0,"",IF(AND(OR(C355="",ISNUMBER(C355)),OR(D355="",ISNUMBER(D355)),COUNT(C355:D355)&gt;0,C355&gt;=0,D355&gt;=0),SUM(D355)-SUM(C355),""))</x:f>
      </x:c>
      <x:c r="F355" s="38"/>
      <x:c r="G355" s="50"/>
      <x:c r="H355" s="53" t="str">
        <x:f>IF(COUNTA(A355:D355,F355:G355)=0,"",IF(OR(A355="",B355=""),"Compte / libellé requis",IF(NOT(AND(LEN(TRIM(A355))&gt;=3,OR(LEFT(TRIM(A355),1)="1",LEFT(TRIM(A355),1)="2",LEFT(TRIM(A355),1)="3",LEFT(TRIM(A355),1)="4",LEFT(TRIM(A355),1)="5",LEFT(TRIM(A355),1)="6",LEFT(TRIM(A355),1)="7",LEFT(TRIM(A355),1)="8",LEFT(TRIM(A355),1)="9"))),"Compte à corriger",IF(NOT(AND(OR(C355="",ISNUMBER(C355)),OR(D355="",ISNUMBER(D355)),COUNT(C355:D355)&gt;0,C355&gt;=0,D355&gt;=0)),"Soldes à corriger",IF(COUNTIFS($A$14:$A$513,A355,$B$14:$B$513,B355,$C$14:$C$513,C355,$D$14:$D$513,D355,$F$14:$F$513,F355,$G$14:$G$513,G355)&gt;1,"Doublon exact",IF(LEFT(TRIM(A355),1)="7",IF(AND(F355&lt;&gt;"Avec droit",F355&lt;&gt;"Sans droit",F355&lt;&gt;"Exclu"),"TVA à qualifier",IF(AND(F355="Exclu",G355=""),"Exclusion à justifier","Prêt")),IF(AND(F355&lt;&gt;"",F355&lt;&gt;"Exclu"),"Qualification incohérente","Prêt")))))))</x:f>
      </x:c>
    </x:row>
    <x:row r="356" ht="35" customHeight="1">
      <x:c r="A356" s="41"/>
      <x:c r="B356" s="50"/>
      <x:c r="C356" s="45"/>
      <x:c r="D356" s="45"/>
      <x:c r="E356" s="46" t="str">
        <x:f>IF(COUNTA(A356:D356)=0,"",IF(AND(OR(C356="",ISNUMBER(C356)),OR(D356="",ISNUMBER(D356)),COUNT(C356:D356)&gt;0,C356&gt;=0,D356&gt;=0),SUM(D356)-SUM(C356),""))</x:f>
      </x:c>
      <x:c r="F356" s="38"/>
      <x:c r="G356" s="50"/>
      <x:c r="H356" s="53" t="str">
        <x:f>IF(COUNTA(A356:D356,F356:G356)=0,"",IF(OR(A356="",B356=""),"Compte / libellé requis",IF(NOT(AND(LEN(TRIM(A356))&gt;=3,OR(LEFT(TRIM(A356),1)="1",LEFT(TRIM(A356),1)="2",LEFT(TRIM(A356),1)="3",LEFT(TRIM(A356),1)="4",LEFT(TRIM(A356),1)="5",LEFT(TRIM(A356),1)="6",LEFT(TRIM(A356),1)="7",LEFT(TRIM(A356),1)="8",LEFT(TRIM(A356),1)="9"))),"Compte à corriger",IF(NOT(AND(OR(C356="",ISNUMBER(C356)),OR(D356="",ISNUMBER(D356)),COUNT(C356:D356)&gt;0,C356&gt;=0,D356&gt;=0)),"Soldes à corriger",IF(COUNTIFS($A$14:$A$513,A356,$B$14:$B$513,B356,$C$14:$C$513,C356,$D$14:$D$513,D356,$F$14:$F$513,F356,$G$14:$G$513,G356)&gt;1,"Doublon exact",IF(LEFT(TRIM(A356),1)="7",IF(AND(F356&lt;&gt;"Avec droit",F356&lt;&gt;"Sans droit",F356&lt;&gt;"Exclu"),"TVA à qualifier",IF(AND(F356="Exclu",G356=""),"Exclusion à justifier","Prêt")),IF(AND(F356&lt;&gt;"",F356&lt;&gt;"Exclu"),"Qualification incohérente","Prêt")))))))</x:f>
      </x:c>
    </x:row>
    <x:row r="357" ht="35" customHeight="1">
      <x:c r="A357" s="41"/>
      <x:c r="B357" s="50"/>
      <x:c r="C357" s="45"/>
      <x:c r="D357" s="45"/>
      <x:c r="E357" s="46" t="str">
        <x:f>IF(COUNTA(A357:D357)=0,"",IF(AND(OR(C357="",ISNUMBER(C357)),OR(D357="",ISNUMBER(D357)),COUNT(C357:D357)&gt;0,C357&gt;=0,D357&gt;=0),SUM(D357)-SUM(C357),""))</x:f>
      </x:c>
      <x:c r="F357" s="38"/>
      <x:c r="G357" s="50"/>
      <x:c r="H357" s="53" t="str">
        <x:f>IF(COUNTA(A357:D357,F357:G357)=0,"",IF(OR(A357="",B357=""),"Compte / libellé requis",IF(NOT(AND(LEN(TRIM(A357))&gt;=3,OR(LEFT(TRIM(A357),1)="1",LEFT(TRIM(A357),1)="2",LEFT(TRIM(A357),1)="3",LEFT(TRIM(A357),1)="4",LEFT(TRIM(A357),1)="5",LEFT(TRIM(A357),1)="6",LEFT(TRIM(A357),1)="7",LEFT(TRIM(A357),1)="8",LEFT(TRIM(A357),1)="9"))),"Compte à corriger",IF(NOT(AND(OR(C357="",ISNUMBER(C357)),OR(D357="",ISNUMBER(D357)),COUNT(C357:D357)&gt;0,C357&gt;=0,D357&gt;=0)),"Soldes à corriger",IF(COUNTIFS($A$14:$A$513,A357,$B$14:$B$513,B357,$C$14:$C$513,C357,$D$14:$D$513,D357,$F$14:$F$513,F357,$G$14:$G$513,G357)&gt;1,"Doublon exact",IF(LEFT(TRIM(A357),1)="7",IF(AND(F357&lt;&gt;"Avec droit",F357&lt;&gt;"Sans droit",F357&lt;&gt;"Exclu"),"TVA à qualifier",IF(AND(F357="Exclu",G357=""),"Exclusion à justifier","Prêt")),IF(AND(F357&lt;&gt;"",F357&lt;&gt;"Exclu"),"Qualification incohérente","Prêt")))))))</x:f>
      </x:c>
    </x:row>
    <x:row r="358" ht="35" customHeight="1">
      <x:c r="A358" s="41"/>
      <x:c r="B358" s="50"/>
      <x:c r="C358" s="45"/>
      <x:c r="D358" s="45"/>
      <x:c r="E358" s="46" t="str">
        <x:f>IF(COUNTA(A358:D358)=0,"",IF(AND(OR(C358="",ISNUMBER(C358)),OR(D358="",ISNUMBER(D358)),COUNT(C358:D358)&gt;0,C358&gt;=0,D358&gt;=0),SUM(D358)-SUM(C358),""))</x:f>
      </x:c>
      <x:c r="F358" s="38"/>
      <x:c r="G358" s="50"/>
      <x:c r="H358" s="53" t="str">
        <x:f>IF(COUNTA(A358:D358,F358:G358)=0,"",IF(OR(A358="",B358=""),"Compte / libellé requis",IF(NOT(AND(LEN(TRIM(A358))&gt;=3,OR(LEFT(TRIM(A358),1)="1",LEFT(TRIM(A358),1)="2",LEFT(TRIM(A358),1)="3",LEFT(TRIM(A358),1)="4",LEFT(TRIM(A358),1)="5",LEFT(TRIM(A358),1)="6",LEFT(TRIM(A358),1)="7",LEFT(TRIM(A358),1)="8",LEFT(TRIM(A358),1)="9"))),"Compte à corriger",IF(NOT(AND(OR(C358="",ISNUMBER(C358)),OR(D358="",ISNUMBER(D358)),COUNT(C358:D358)&gt;0,C358&gt;=0,D358&gt;=0)),"Soldes à corriger",IF(COUNTIFS($A$14:$A$513,A358,$B$14:$B$513,B358,$C$14:$C$513,C358,$D$14:$D$513,D358,$F$14:$F$513,F358,$G$14:$G$513,G358)&gt;1,"Doublon exact",IF(LEFT(TRIM(A358),1)="7",IF(AND(F358&lt;&gt;"Avec droit",F358&lt;&gt;"Sans droit",F358&lt;&gt;"Exclu"),"TVA à qualifier",IF(AND(F358="Exclu",G358=""),"Exclusion à justifier","Prêt")),IF(AND(F358&lt;&gt;"",F358&lt;&gt;"Exclu"),"Qualification incohérente","Prêt")))))))</x:f>
      </x:c>
    </x:row>
    <x:row r="359" ht="35" customHeight="1">
      <x:c r="A359" s="41"/>
      <x:c r="B359" s="50"/>
      <x:c r="C359" s="45"/>
      <x:c r="D359" s="45"/>
      <x:c r="E359" s="46" t="str">
        <x:f>IF(COUNTA(A359:D359)=0,"",IF(AND(OR(C359="",ISNUMBER(C359)),OR(D359="",ISNUMBER(D359)),COUNT(C359:D359)&gt;0,C359&gt;=0,D359&gt;=0),SUM(D359)-SUM(C359),""))</x:f>
      </x:c>
      <x:c r="F359" s="38"/>
      <x:c r="G359" s="50"/>
      <x:c r="H359" s="53" t="str">
        <x:f>IF(COUNTA(A359:D359,F359:G359)=0,"",IF(OR(A359="",B359=""),"Compte / libellé requis",IF(NOT(AND(LEN(TRIM(A359))&gt;=3,OR(LEFT(TRIM(A359),1)="1",LEFT(TRIM(A359),1)="2",LEFT(TRIM(A359),1)="3",LEFT(TRIM(A359),1)="4",LEFT(TRIM(A359),1)="5",LEFT(TRIM(A359),1)="6",LEFT(TRIM(A359),1)="7",LEFT(TRIM(A359),1)="8",LEFT(TRIM(A359),1)="9"))),"Compte à corriger",IF(NOT(AND(OR(C359="",ISNUMBER(C359)),OR(D359="",ISNUMBER(D359)),COUNT(C359:D359)&gt;0,C359&gt;=0,D359&gt;=0)),"Soldes à corriger",IF(COUNTIFS($A$14:$A$513,A359,$B$14:$B$513,B359,$C$14:$C$513,C359,$D$14:$D$513,D359,$F$14:$F$513,F359,$G$14:$G$513,G359)&gt;1,"Doublon exact",IF(LEFT(TRIM(A359),1)="7",IF(AND(F359&lt;&gt;"Avec droit",F359&lt;&gt;"Sans droit",F359&lt;&gt;"Exclu"),"TVA à qualifier",IF(AND(F359="Exclu",G359=""),"Exclusion à justifier","Prêt")),IF(AND(F359&lt;&gt;"",F359&lt;&gt;"Exclu"),"Qualification incohérente","Prêt")))))))</x:f>
      </x:c>
    </x:row>
    <x:row r="360" ht="35" customHeight="1">
      <x:c r="A360" s="41"/>
      <x:c r="B360" s="50"/>
      <x:c r="C360" s="45"/>
      <x:c r="D360" s="45"/>
      <x:c r="E360" s="46" t="str">
        <x:f>IF(COUNTA(A360:D360)=0,"",IF(AND(OR(C360="",ISNUMBER(C360)),OR(D360="",ISNUMBER(D360)),COUNT(C360:D360)&gt;0,C360&gt;=0,D360&gt;=0),SUM(D360)-SUM(C360),""))</x:f>
      </x:c>
      <x:c r="F360" s="38"/>
      <x:c r="G360" s="50"/>
      <x:c r="H360" s="53" t="str">
        <x:f>IF(COUNTA(A360:D360,F360:G360)=0,"",IF(OR(A360="",B360=""),"Compte / libellé requis",IF(NOT(AND(LEN(TRIM(A360))&gt;=3,OR(LEFT(TRIM(A360),1)="1",LEFT(TRIM(A360),1)="2",LEFT(TRIM(A360),1)="3",LEFT(TRIM(A360),1)="4",LEFT(TRIM(A360),1)="5",LEFT(TRIM(A360),1)="6",LEFT(TRIM(A360),1)="7",LEFT(TRIM(A360),1)="8",LEFT(TRIM(A360),1)="9"))),"Compte à corriger",IF(NOT(AND(OR(C360="",ISNUMBER(C360)),OR(D360="",ISNUMBER(D360)),COUNT(C360:D360)&gt;0,C360&gt;=0,D360&gt;=0)),"Soldes à corriger",IF(COUNTIFS($A$14:$A$513,A360,$B$14:$B$513,B360,$C$14:$C$513,C360,$D$14:$D$513,D360,$F$14:$F$513,F360,$G$14:$G$513,G360)&gt;1,"Doublon exact",IF(LEFT(TRIM(A360),1)="7",IF(AND(F360&lt;&gt;"Avec droit",F360&lt;&gt;"Sans droit",F360&lt;&gt;"Exclu"),"TVA à qualifier",IF(AND(F360="Exclu",G360=""),"Exclusion à justifier","Prêt")),IF(AND(F360&lt;&gt;"",F360&lt;&gt;"Exclu"),"Qualification incohérente","Prêt")))))))</x:f>
      </x:c>
    </x:row>
    <x:row r="361" ht="35" customHeight="1">
      <x:c r="A361" s="41"/>
      <x:c r="B361" s="50"/>
      <x:c r="C361" s="45"/>
      <x:c r="D361" s="45"/>
      <x:c r="E361" s="46" t="str">
        <x:f>IF(COUNTA(A361:D361)=0,"",IF(AND(OR(C361="",ISNUMBER(C361)),OR(D361="",ISNUMBER(D361)),COUNT(C361:D361)&gt;0,C361&gt;=0,D361&gt;=0),SUM(D361)-SUM(C361),""))</x:f>
      </x:c>
      <x:c r="F361" s="38"/>
      <x:c r="G361" s="50"/>
      <x:c r="H361" s="53" t="str">
        <x:f>IF(COUNTA(A361:D361,F361:G361)=0,"",IF(OR(A361="",B361=""),"Compte / libellé requis",IF(NOT(AND(LEN(TRIM(A361))&gt;=3,OR(LEFT(TRIM(A361),1)="1",LEFT(TRIM(A361),1)="2",LEFT(TRIM(A361),1)="3",LEFT(TRIM(A361),1)="4",LEFT(TRIM(A361),1)="5",LEFT(TRIM(A361),1)="6",LEFT(TRIM(A361),1)="7",LEFT(TRIM(A361),1)="8",LEFT(TRIM(A361),1)="9"))),"Compte à corriger",IF(NOT(AND(OR(C361="",ISNUMBER(C361)),OR(D361="",ISNUMBER(D361)),COUNT(C361:D361)&gt;0,C361&gt;=0,D361&gt;=0)),"Soldes à corriger",IF(COUNTIFS($A$14:$A$513,A361,$B$14:$B$513,B361,$C$14:$C$513,C361,$D$14:$D$513,D361,$F$14:$F$513,F361,$G$14:$G$513,G361)&gt;1,"Doublon exact",IF(LEFT(TRIM(A361),1)="7",IF(AND(F361&lt;&gt;"Avec droit",F361&lt;&gt;"Sans droit",F361&lt;&gt;"Exclu"),"TVA à qualifier",IF(AND(F361="Exclu",G361=""),"Exclusion à justifier","Prêt")),IF(AND(F361&lt;&gt;"",F361&lt;&gt;"Exclu"),"Qualification incohérente","Prêt")))))))</x:f>
      </x:c>
    </x:row>
    <x:row r="362" ht="35" customHeight="1">
      <x:c r="A362" s="41"/>
      <x:c r="B362" s="50"/>
      <x:c r="C362" s="45"/>
      <x:c r="D362" s="45"/>
      <x:c r="E362" s="46" t="str">
        <x:f>IF(COUNTA(A362:D362)=0,"",IF(AND(OR(C362="",ISNUMBER(C362)),OR(D362="",ISNUMBER(D362)),COUNT(C362:D362)&gt;0,C362&gt;=0,D362&gt;=0),SUM(D362)-SUM(C362),""))</x:f>
      </x:c>
      <x:c r="F362" s="38"/>
      <x:c r="G362" s="50"/>
      <x:c r="H362" s="53" t="str">
        <x:f>IF(COUNTA(A362:D362,F362:G362)=0,"",IF(OR(A362="",B362=""),"Compte / libellé requis",IF(NOT(AND(LEN(TRIM(A362))&gt;=3,OR(LEFT(TRIM(A362),1)="1",LEFT(TRIM(A362),1)="2",LEFT(TRIM(A362),1)="3",LEFT(TRIM(A362),1)="4",LEFT(TRIM(A362),1)="5",LEFT(TRIM(A362),1)="6",LEFT(TRIM(A362),1)="7",LEFT(TRIM(A362),1)="8",LEFT(TRIM(A362),1)="9"))),"Compte à corriger",IF(NOT(AND(OR(C362="",ISNUMBER(C362)),OR(D362="",ISNUMBER(D362)),COUNT(C362:D362)&gt;0,C362&gt;=0,D362&gt;=0)),"Soldes à corriger",IF(COUNTIFS($A$14:$A$513,A362,$B$14:$B$513,B362,$C$14:$C$513,C362,$D$14:$D$513,D362,$F$14:$F$513,F362,$G$14:$G$513,G362)&gt;1,"Doublon exact",IF(LEFT(TRIM(A362),1)="7",IF(AND(F362&lt;&gt;"Avec droit",F362&lt;&gt;"Sans droit",F362&lt;&gt;"Exclu"),"TVA à qualifier",IF(AND(F362="Exclu",G362=""),"Exclusion à justifier","Prêt")),IF(AND(F362&lt;&gt;"",F362&lt;&gt;"Exclu"),"Qualification incohérente","Prêt")))))))</x:f>
      </x:c>
    </x:row>
    <x:row r="363" ht="35" customHeight="1">
      <x:c r="A363" s="41"/>
      <x:c r="B363" s="50"/>
      <x:c r="C363" s="45"/>
      <x:c r="D363" s="45"/>
      <x:c r="E363" s="46" t="str">
        <x:f>IF(COUNTA(A363:D363)=0,"",IF(AND(OR(C363="",ISNUMBER(C363)),OR(D363="",ISNUMBER(D363)),COUNT(C363:D363)&gt;0,C363&gt;=0,D363&gt;=0),SUM(D363)-SUM(C363),""))</x:f>
      </x:c>
      <x:c r="F363" s="38"/>
      <x:c r="G363" s="50"/>
      <x:c r="H363" s="53" t="str">
        <x:f>IF(COUNTA(A363:D363,F363:G363)=0,"",IF(OR(A363="",B363=""),"Compte / libellé requis",IF(NOT(AND(LEN(TRIM(A363))&gt;=3,OR(LEFT(TRIM(A363),1)="1",LEFT(TRIM(A363),1)="2",LEFT(TRIM(A363),1)="3",LEFT(TRIM(A363),1)="4",LEFT(TRIM(A363),1)="5",LEFT(TRIM(A363),1)="6",LEFT(TRIM(A363),1)="7",LEFT(TRIM(A363),1)="8",LEFT(TRIM(A363),1)="9"))),"Compte à corriger",IF(NOT(AND(OR(C363="",ISNUMBER(C363)),OR(D363="",ISNUMBER(D363)),COUNT(C363:D363)&gt;0,C363&gt;=0,D363&gt;=0)),"Soldes à corriger",IF(COUNTIFS($A$14:$A$513,A363,$B$14:$B$513,B363,$C$14:$C$513,C363,$D$14:$D$513,D363,$F$14:$F$513,F363,$G$14:$G$513,G363)&gt;1,"Doublon exact",IF(LEFT(TRIM(A363),1)="7",IF(AND(F363&lt;&gt;"Avec droit",F363&lt;&gt;"Sans droit",F363&lt;&gt;"Exclu"),"TVA à qualifier",IF(AND(F363="Exclu",G363=""),"Exclusion à justifier","Prêt")),IF(AND(F363&lt;&gt;"",F363&lt;&gt;"Exclu"),"Qualification incohérente","Prêt")))))))</x:f>
      </x:c>
    </x:row>
    <x:row r="364" ht="35" customHeight="1">
      <x:c r="A364" s="41"/>
      <x:c r="B364" s="50"/>
      <x:c r="C364" s="45"/>
      <x:c r="D364" s="45"/>
      <x:c r="E364" s="46" t="str">
        <x:f>IF(COUNTA(A364:D364)=0,"",IF(AND(OR(C364="",ISNUMBER(C364)),OR(D364="",ISNUMBER(D364)),COUNT(C364:D364)&gt;0,C364&gt;=0,D364&gt;=0),SUM(D364)-SUM(C364),""))</x:f>
      </x:c>
      <x:c r="F364" s="38"/>
      <x:c r="G364" s="50"/>
      <x:c r="H364" s="53" t="str">
        <x:f>IF(COUNTA(A364:D364,F364:G364)=0,"",IF(OR(A364="",B364=""),"Compte / libellé requis",IF(NOT(AND(LEN(TRIM(A364))&gt;=3,OR(LEFT(TRIM(A364),1)="1",LEFT(TRIM(A364),1)="2",LEFT(TRIM(A364),1)="3",LEFT(TRIM(A364),1)="4",LEFT(TRIM(A364),1)="5",LEFT(TRIM(A364),1)="6",LEFT(TRIM(A364),1)="7",LEFT(TRIM(A364),1)="8",LEFT(TRIM(A364),1)="9"))),"Compte à corriger",IF(NOT(AND(OR(C364="",ISNUMBER(C364)),OR(D364="",ISNUMBER(D364)),COUNT(C364:D364)&gt;0,C364&gt;=0,D364&gt;=0)),"Soldes à corriger",IF(COUNTIFS($A$14:$A$513,A364,$B$14:$B$513,B364,$C$14:$C$513,C364,$D$14:$D$513,D364,$F$14:$F$513,F364,$G$14:$G$513,G364)&gt;1,"Doublon exact",IF(LEFT(TRIM(A364),1)="7",IF(AND(F364&lt;&gt;"Avec droit",F364&lt;&gt;"Sans droit",F364&lt;&gt;"Exclu"),"TVA à qualifier",IF(AND(F364="Exclu",G364=""),"Exclusion à justifier","Prêt")),IF(AND(F364&lt;&gt;"",F364&lt;&gt;"Exclu"),"Qualification incohérente","Prêt")))))))</x:f>
      </x:c>
    </x:row>
    <x:row r="365" ht="35" customHeight="1">
      <x:c r="A365" s="41"/>
      <x:c r="B365" s="50"/>
      <x:c r="C365" s="45"/>
      <x:c r="D365" s="45"/>
      <x:c r="E365" s="46" t="str">
        <x:f>IF(COUNTA(A365:D365)=0,"",IF(AND(OR(C365="",ISNUMBER(C365)),OR(D365="",ISNUMBER(D365)),COUNT(C365:D365)&gt;0,C365&gt;=0,D365&gt;=0),SUM(D365)-SUM(C365),""))</x:f>
      </x:c>
      <x:c r="F365" s="38"/>
      <x:c r="G365" s="50"/>
      <x:c r="H365" s="53" t="str">
        <x:f>IF(COUNTA(A365:D365,F365:G365)=0,"",IF(OR(A365="",B365=""),"Compte / libellé requis",IF(NOT(AND(LEN(TRIM(A365))&gt;=3,OR(LEFT(TRIM(A365),1)="1",LEFT(TRIM(A365),1)="2",LEFT(TRIM(A365),1)="3",LEFT(TRIM(A365),1)="4",LEFT(TRIM(A365),1)="5",LEFT(TRIM(A365),1)="6",LEFT(TRIM(A365),1)="7",LEFT(TRIM(A365),1)="8",LEFT(TRIM(A365),1)="9"))),"Compte à corriger",IF(NOT(AND(OR(C365="",ISNUMBER(C365)),OR(D365="",ISNUMBER(D365)),COUNT(C365:D365)&gt;0,C365&gt;=0,D365&gt;=0)),"Soldes à corriger",IF(COUNTIFS($A$14:$A$513,A365,$B$14:$B$513,B365,$C$14:$C$513,C365,$D$14:$D$513,D365,$F$14:$F$513,F365,$G$14:$G$513,G365)&gt;1,"Doublon exact",IF(LEFT(TRIM(A365),1)="7",IF(AND(F365&lt;&gt;"Avec droit",F365&lt;&gt;"Sans droit",F365&lt;&gt;"Exclu"),"TVA à qualifier",IF(AND(F365="Exclu",G365=""),"Exclusion à justifier","Prêt")),IF(AND(F365&lt;&gt;"",F365&lt;&gt;"Exclu"),"Qualification incohérente","Prêt")))))))</x:f>
      </x:c>
    </x:row>
    <x:row r="366" ht="35" customHeight="1">
      <x:c r="A366" s="41"/>
      <x:c r="B366" s="50"/>
      <x:c r="C366" s="45"/>
      <x:c r="D366" s="45"/>
      <x:c r="E366" s="46" t="str">
        <x:f>IF(COUNTA(A366:D366)=0,"",IF(AND(OR(C366="",ISNUMBER(C366)),OR(D366="",ISNUMBER(D366)),COUNT(C366:D366)&gt;0,C366&gt;=0,D366&gt;=0),SUM(D366)-SUM(C366),""))</x:f>
      </x:c>
      <x:c r="F366" s="38"/>
      <x:c r="G366" s="50"/>
      <x:c r="H366" s="53" t="str">
        <x:f>IF(COUNTA(A366:D366,F366:G366)=0,"",IF(OR(A366="",B366=""),"Compte / libellé requis",IF(NOT(AND(LEN(TRIM(A366))&gt;=3,OR(LEFT(TRIM(A366),1)="1",LEFT(TRIM(A366),1)="2",LEFT(TRIM(A366),1)="3",LEFT(TRIM(A366),1)="4",LEFT(TRIM(A366),1)="5",LEFT(TRIM(A366),1)="6",LEFT(TRIM(A366),1)="7",LEFT(TRIM(A366),1)="8",LEFT(TRIM(A366),1)="9"))),"Compte à corriger",IF(NOT(AND(OR(C366="",ISNUMBER(C366)),OR(D366="",ISNUMBER(D366)),COUNT(C366:D366)&gt;0,C366&gt;=0,D366&gt;=0)),"Soldes à corriger",IF(COUNTIFS($A$14:$A$513,A366,$B$14:$B$513,B366,$C$14:$C$513,C366,$D$14:$D$513,D366,$F$14:$F$513,F366,$G$14:$G$513,G366)&gt;1,"Doublon exact",IF(LEFT(TRIM(A366),1)="7",IF(AND(F366&lt;&gt;"Avec droit",F366&lt;&gt;"Sans droit",F366&lt;&gt;"Exclu"),"TVA à qualifier",IF(AND(F366="Exclu",G366=""),"Exclusion à justifier","Prêt")),IF(AND(F366&lt;&gt;"",F366&lt;&gt;"Exclu"),"Qualification incohérente","Prêt")))))))</x:f>
      </x:c>
    </x:row>
    <x:row r="367" ht="35" customHeight="1">
      <x:c r="A367" s="41"/>
      <x:c r="B367" s="50"/>
      <x:c r="C367" s="45"/>
      <x:c r="D367" s="45"/>
      <x:c r="E367" s="46" t="str">
        <x:f>IF(COUNTA(A367:D367)=0,"",IF(AND(OR(C367="",ISNUMBER(C367)),OR(D367="",ISNUMBER(D367)),COUNT(C367:D367)&gt;0,C367&gt;=0,D367&gt;=0),SUM(D367)-SUM(C367),""))</x:f>
      </x:c>
      <x:c r="F367" s="38"/>
      <x:c r="G367" s="50"/>
      <x:c r="H367" s="53" t="str">
        <x:f>IF(COUNTA(A367:D367,F367:G367)=0,"",IF(OR(A367="",B367=""),"Compte / libellé requis",IF(NOT(AND(LEN(TRIM(A367))&gt;=3,OR(LEFT(TRIM(A367),1)="1",LEFT(TRIM(A367),1)="2",LEFT(TRIM(A367),1)="3",LEFT(TRIM(A367),1)="4",LEFT(TRIM(A367),1)="5",LEFT(TRIM(A367),1)="6",LEFT(TRIM(A367),1)="7",LEFT(TRIM(A367),1)="8",LEFT(TRIM(A367),1)="9"))),"Compte à corriger",IF(NOT(AND(OR(C367="",ISNUMBER(C367)),OR(D367="",ISNUMBER(D367)),COUNT(C367:D367)&gt;0,C367&gt;=0,D367&gt;=0)),"Soldes à corriger",IF(COUNTIFS($A$14:$A$513,A367,$B$14:$B$513,B367,$C$14:$C$513,C367,$D$14:$D$513,D367,$F$14:$F$513,F367,$G$14:$G$513,G367)&gt;1,"Doublon exact",IF(LEFT(TRIM(A367),1)="7",IF(AND(F367&lt;&gt;"Avec droit",F367&lt;&gt;"Sans droit",F367&lt;&gt;"Exclu"),"TVA à qualifier",IF(AND(F367="Exclu",G367=""),"Exclusion à justifier","Prêt")),IF(AND(F367&lt;&gt;"",F367&lt;&gt;"Exclu"),"Qualification incohérente","Prêt")))))))</x:f>
      </x:c>
    </x:row>
    <x:row r="368" ht="35" customHeight="1">
      <x:c r="A368" s="41"/>
      <x:c r="B368" s="50"/>
      <x:c r="C368" s="45"/>
      <x:c r="D368" s="45"/>
      <x:c r="E368" s="46" t="str">
        <x:f>IF(COUNTA(A368:D368)=0,"",IF(AND(OR(C368="",ISNUMBER(C368)),OR(D368="",ISNUMBER(D368)),COUNT(C368:D368)&gt;0,C368&gt;=0,D368&gt;=0),SUM(D368)-SUM(C368),""))</x:f>
      </x:c>
      <x:c r="F368" s="38"/>
      <x:c r="G368" s="50"/>
      <x:c r="H368" s="53" t="str">
        <x:f>IF(COUNTA(A368:D368,F368:G368)=0,"",IF(OR(A368="",B368=""),"Compte / libellé requis",IF(NOT(AND(LEN(TRIM(A368))&gt;=3,OR(LEFT(TRIM(A368),1)="1",LEFT(TRIM(A368),1)="2",LEFT(TRIM(A368),1)="3",LEFT(TRIM(A368),1)="4",LEFT(TRIM(A368),1)="5",LEFT(TRIM(A368),1)="6",LEFT(TRIM(A368),1)="7",LEFT(TRIM(A368),1)="8",LEFT(TRIM(A368),1)="9"))),"Compte à corriger",IF(NOT(AND(OR(C368="",ISNUMBER(C368)),OR(D368="",ISNUMBER(D368)),COUNT(C368:D368)&gt;0,C368&gt;=0,D368&gt;=0)),"Soldes à corriger",IF(COUNTIFS($A$14:$A$513,A368,$B$14:$B$513,B368,$C$14:$C$513,C368,$D$14:$D$513,D368,$F$14:$F$513,F368,$G$14:$G$513,G368)&gt;1,"Doublon exact",IF(LEFT(TRIM(A368),1)="7",IF(AND(F368&lt;&gt;"Avec droit",F368&lt;&gt;"Sans droit",F368&lt;&gt;"Exclu"),"TVA à qualifier",IF(AND(F368="Exclu",G368=""),"Exclusion à justifier","Prêt")),IF(AND(F368&lt;&gt;"",F368&lt;&gt;"Exclu"),"Qualification incohérente","Prêt")))))))</x:f>
      </x:c>
    </x:row>
    <x:row r="369" ht="35" customHeight="1">
      <x:c r="A369" s="41"/>
      <x:c r="B369" s="50"/>
      <x:c r="C369" s="45"/>
      <x:c r="D369" s="45"/>
      <x:c r="E369" s="46" t="str">
        <x:f>IF(COUNTA(A369:D369)=0,"",IF(AND(OR(C369="",ISNUMBER(C369)),OR(D369="",ISNUMBER(D369)),COUNT(C369:D369)&gt;0,C369&gt;=0,D369&gt;=0),SUM(D369)-SUM(C369),""))</x:f>
      </x:c>
      <x:c r="F369" s="38"/>
      <x:c r="G369" s="50"/>
      <x:c r="H369" s="53" t="str">
        <x:f>IF(COUNTA(A369:D369,F369:G369)=0,"",IF(OR(A369="",B369=""),"Compte / libellé requis",IF(NOT(AND(LEN(TRIM(A369))&gt;=3,OR(LEFT(TRIM(A369),1)="1",LEFT(TRIM(A369),1)="2",LEFT(TRIM(A369),1)="3",LEFT(TRIM(A369),1)="4",LEFT(TRIM(A369),1)="5",LEFT(TRIM(A369),1)="6",LEFT(TRIM(A369),1)="7",LEFT(TRIM(A369),1)="8",LEFT(TRIM(A369),1)="9"))),"Compte à corriger",IF(NOT(AND(OR(C369="",ISNUMBER(C369)),OR(D369="",ISNUMBER(D369)),COUNT(C369:D369)&gt;0,C369&gt;=0,D369&gt;=0)),"Soldes à corriger",IF(COUNTIFS($A$14:$A$513,A369,$B$14:$B$513,B369,$C$14:$C$513,C369,$D$14:$D$513,D369,$F$14:$F$513,F369,$G$14:$G$513,G369)&gt;1,"Doublon exact",IF(LEFT(TRIM(A369),1)="7",IF(AND(F369&lt;&gt;"Avec droit",F369&lt;&gt;"Sans droit",F369&lt;&gt;"Exclu"),"TVA à qualifier",IF(AND(F369="Exclu",G369=""),"Exclusion à justifier","Prêt")),IF(AND(F369&lt;&gt;"",F369&lt;&gt;"Exclu"),"Qualification incohérente","Prêt")))))))</x:f>
      </x:c>
    </x:row>
    <x:row r="370" ht="35" customHeight="1">
      <x:c r="A370" s="41"/>
      <x:c r="B370" s="50"/>
      <x:c r="C370" s="45"/>
      <x:c r="D370" s="45"/>
      <x:c r="E370" s="46" t="str">
        <x:f>IF(COUNTA(A370:D370)=0,"",IF(AND(OR(C370="",ISNUMBER(C370)),OR(D370="",ISNUMBER(D370)),COUNT(C370:D370)&gt;0,C370&gt;=0,D370&gt;=0),SUM(D370)-SUM(C370),""))</x:f>
      </x:c>
      <x:c r="F370" s="38"/>
      <x:c r="G370" s="50"/>
      <x:c r="H370" s="53" t="str">
        <x:f>IF(COUNTA(A370:D370,F370:G370)=0,"",IF(OR(A370="",B370=""),"Compte / libellé requis",IF(NOT(AND(LEN(TRIM(A370))&gt;=3,OR(LEFT(TRIM(A370),1)="1",LEFT(TRIM(A370),1)="2",LEFT(TRIM(A370),1)="3",LEFT(TRIM(A370),1)="4",LEFT(TRIM(A370),1)="5",LEFT(TRIM(A370),1)="6",LEFT(TRIM(A370),1)="7",LEFT(TRIM(A370),1)="8",LEFT(TRIM(A370),1)="9"))),"Compte à corriger",IF(NOT(AND(OR(C370="",ISNUMBER(C370)),OR(D370="",ISNUMBER(D370)),COUNT(C370:D370)&gt;0,C370&gt;=0,D370&gt;=0)),"Soldes à corriger",IF(COUNTIFS($A$14:$A$513,A370,$B$14:$B$513,B370,$C$14:$C$513,C370,$D$14:$D$513,D370,$F$14:$F$513,F370,$G$14:$G$513,G370)&gt;1,"Doublon exact",IF(LEFT(TRIM(A370),1)="7",IF(AND(F370&lt;&gt;"Avec droit",F370&lt;&gt;"Sans droit",F370&lt;&gt;"Exclu"),"TVA à qualifier",IF(AND(F370="Exclu",G370=""),"Exclusion à justifier","Prêt")),IF(AND(F370&lt;&gt;"",F370&lt;&gt;"Exclu"),"Qualification incohérente","Prêt")))))))</x:f>
      </x:c>
    </x:row>
    <x:row r="371" ht="35" customHeight="1">
      <x:c r="A371" s="41"/>
      <x:c r="B371" s="50"/>
      <x:c r="C371" s="45"/>
      <x:c r="D371" s="45"/>
      <x:c r="E371" s="46" t="str">
        <x:f>IF(COUNTA(A371:D371)=0,"",IF(AND(OR(C371="",ISNUMBER(C371)),OR(D371="",ISNUMBER(D371)),COUNT(C371:D371)&gt;0,C371&gt;=0,D371&gt;=0),SUM(D371)-SUM(C371),""))</x:f>
      </x:c>
      <x:c r="F371" s="38"/>
      <x:c r="G371" s="50"/>
      <x:c r="H371" s="53" t="str">
        <x:f>IF(COUNTA(A371:D371,F371:G371)=0,"",IF(OR(A371="",B371=""),"Compte / libellé requis",IF(NOT(AND(LEN(TRIM(A371))&gt;=3,OR(LEFT(TRIM(A371),1)="1",LEFT(TRIM(A371),1)="2",LEFT(TRIM(A371),1)="3",LEFT(TRIM(A371),1)="4",LEFT(TRIM(A371),1)="5",LEFT(TRIM(A371),1)="6",LEFT(TRIM(A371),1)="7",LEFT(TRIM(A371),1)="8",LEFT(TRIM(A371),1)="9"))),"Compte à corriger",IF(NOT(AND(OR(C371="",ISNUMBER(C371)),OR(D371="",ISNUMBER(D371)),COUNT(C371:D371)&gt;0,C371&gt;=0,D371&gt;=0)),"Soldes à corriger",IF(COUNTIFS($A$14:$A$513,A371,$B$14:$B$513,B371,$C$14:$C$513,C371,$D$14:$D$513,D371,$F$14:$F$513,F371,$G$14:$G$513,G371)&gt;1,"Doublon exact",IF(LEFT(TRIM(A371),1)="7",IF(AND(F371&lt;&gt;"Avec droit",F371&lt;&gt;"Sans droit",F371&lt;&gt;"Exclu"),"TVA à qualifier",IF(AND(F371="Exclu",G371=""),"Exclusion à justifier","Prêt")),IF(AND(F371&lt;&gt;"",F371&lt;&gt;"Exclu"),"Qualification incohérente","Prêt")))))))</x:f>
      </x:c>
    </x:row>
    <x:row r="372" ht="35" customHeight="1">
      <x:c r="A372" s="41"/>
      <x:c r="B372" s="50"/>
      <x:c r="C372" s="45"/>
      <x:c r="D372" s="45"/>
      <x:c r="E372" s="46" t="str">
        <x:f>IF(COUNTA(A372:D372)=0,"",IF(AND(OR(C372="",ISNUMBER(C372)),OR(D372="",ISNUMBER(D372)),COUNT(C372:D372)&gt;0,C372&gt;=0,D372&gt;=0),SUM(D372)-SUM(C372),""))</x:f>
      </x:c>
      <x:c r="F372" s="38"/>
      <x:c r="G372" s="50"/>
      <x:c r="H372" s="53" t="str">
        <x:f>IF(COUNTA(A372:D372,F372:G372)=0,"",IF(OR(A372="",B372=""),"Compte / libellé requis",IF(NOT(AND(LEN(TRIM(A372))&gt;=3,OR(LEFT(TRIM(A372),1)="1",LEFT(TRIM(A372),1)="2",LEFT(TRIM(A372),1)="3",LEFT(TRIM(A372),1)="4",LEFT(TRIM(A372),1)="5",LEFT(TRIM(A372),1)="6",LEFT(TRIM(A372),1)="7",LEFT(TRIM(A372),1)="8",LEFT(TRIM(A372),1)="9"))),"Compte à corriger",IF(NOT(AND(OR(C372="",ISNUMBER(C372)),OR(D372="",ISNUMBER(D372)),COUNT(C372:D372)&gt;0,C372&gt;=0,D372&gt;=0)),"Soldes à corriger",IF(COUNTIFS($A$14:$A$513,A372,$B$14:$B$513,B372,$C$14:$C$513,C372,$D$14:$D$513,D372,$F$14:$F$513,F372,$G$14:$G$513,G372)&gt;1,"Doublon exact",IF(LEFT(TRIM(A372),1)="7",IF(AND(F372&lt;&gt;"Avec droit",F372&lt;&gt;"Sans droit",F372&lt;&gt;"Exclu"),"TVA à qualifier",IF(AND(F372="Exclu",G372=""),"Exclusion à justifier","Prêt")),IF(AND(F372&lt;&gt;"",F372&lt;&gt;"Exclu"),"Qualification incohérente","Prêt")))))))</x:f>
      </x:c>
    </x:row>
    <x:row r="373" ht="35" customHeight="1">
      <x:c r="A373" s="41"/>
      <x:c r="B373" s="50"/>
      <x:c r="C373" s="45"/>
      <x:c r="D373" s="45"/>
      <x:c r="E373" s="46" t="str">
        <x:f>IF(COUNTA(A373:D373)=0,"",IF(AND(OR(C373="",ISNUMBER(C373)),OR(D373="",ISNUMBER(D373)),COUNT(C373:D373)&gt;0,C373&gt;=0,D373&gt;=0),SUM(D373)-SUM(C373),""))</x:f>
      </x:c>
      <x:c r="F373" s="38"/>
      <x:c r="G373" s="50"/>
      <x:c r="H373" s="53" t="str">
        <x:f>IF(COUNTA(A373:D373,F373:G373)=0,"",IF(OR(A373="",B373=""),"Compte / libellé requis",IF(NOT(AND(LEN(TRIM(A373))&gt;=3,OR(LEFT(TRIM(A373),1)="1",LEFT(TRIM(A373),1)="2",LEFT(TRIM(A373),1)="3",LEFT(TRIM(A373),1)="4",LEFT(TRIM(A373),1)="5",LEFT(TRIM(A373),1)="6",LEFT(TRIM(A373),1)="7",LEFT(TRIM(A373),1)="8",LEFT(TRIM(A373),1)="9"))),"Compte à corriger",IF(NOT(AND(OR(C373="",ISNUMBER(C373)),OR(D373="",ISNUMBER(D373)),COUNT(C373:D373)&gt;0,C373&gt;=0,D373&gt;=0)),"Soldes à corriger",IF(COUNTIFS($A$14:$A$513,A373,$B$14:$B$513,B373,$C$14:$C$513,C373,$D$14:$D$513,D373,$F$14:$F$513,F373,$G$14:$G$513,G373)&gt;1,"Doublon exact",IF(LEFT(TRIM(A373),1)="7",IF(AND(F373&lt;&gt;"Avec droit",F373&lt;&gt;"Sans droit",F373&lt;&gt;"Exclu"),"TVA à qualifier",IF(AND(F373="Exclu",G373=""),"Exclusion à justifier","Prêt")),IF(AND(F373&lt;&gt;"",F373&lt;&gt;"Exclu"),"Qualification incohérente","Prêt")))))))</x:f>
      </x:c>
    </x:row>
    <x:row r="374" ht="35" customHeight="1">
      <x:c r="A374" s="41"/>
      <x:c r="B374" s="50"/>
      <x:c r="C374" s="45"/>
      <x:c r="D374" s="45"/>
      <x:c r="E374" s="46" t="str">
        <x:f>IF(COUNTA(A374:D374)=0,"",IF(AND(OR(C374="",ISNUMBER(C374)),OR(D374="",ISNUMBER(D374)),COUNT(C374:D374)&gt;0,C374&gt;=0,D374&gt;=0),SUM(D374)-SUM(C374),""))</x:f>
      </x:c>
      <x:c r="F374" s="38"/>
      <x:c r="G374" s="50"/>
      <x:c r="H374" s="53" t="str">
        <x:f>IF(COUNTA(A374:D374,F374:G374)=0,"",IF(OR(A374="",B374=""),"Compte / libellé requis",IF(NOT(AND(LEN(TRIM(A374))&gt;=3,OR(LEFT(TRIM(A374),1)="1",LEFT(TRIM(A374),1)="2",LEFT(TRIM(A374),1)="3",LEFT(TRIM(A374),1)="4",LEFT(TRIM(A374),1)="5",LEFT(TRIM(A374),1)="6",LEFT(TRIM(A374),1)="7",LEFT(TRIM(A374),1)="8",LEFT(TRIM(A374),1)="9"))),"Compte à corriger",IF(NOT(AND(OR(C374="",ISNUMBER(C374)),OR(D374="",ISNUMBER(D374)),COUNT(C374:D374)&gt;0,C374&gt;=0,D374&gt;=0)),"Soldes à corriger",IF(COUNTIFS($A$14:$A$513,A374,$B$14:$B$513,B374,$C$14:$C$513,C374,$D$14:$D$513,D374,$F$14:$F$513,F374,$G$14:$G$513,G374)&gt;1,"Doublon exact",IF(LEFT(TRIM(A374),1)="7",IF(AND(F374&lt;&gt;"Avec droit",F374&lt;&gt;"Sans droit",F374&lt;&gt;"Exclu"),"TVA à qualifier",IF(AND(F374="Exclu",G374=""),"Exclusion à justifier","Prêt")),IF(AND(F374&lt;&gt;"",F374&lt;&gt;"Exclu"),"Qualification incohérente","Prêt")))))))</x:f>
      </x:c>
    </x:row>
    <x:row r="375" ht="35" customHeight="1">
      <x:c r="A375" s="41"/>
      <x:c r="B375" s="50"/>
      <x:c r="C375" s="45"/>
      <x:c r="D375" s="45"/>
      <x:c r="E375" s="46" t="str">
        <x:f>IF(COUNTA(A375:D375)=0,"",IF(AND(OR(C375="",ISNUMBER(C375)),OR(D375="",ISNUMBER(D375)),COUNT(C375:D375)&gt;0,C375&gt;=0,D375&gt;=0),SUM(D375)-SUM(C375),""))</x:f>
      </x:c>
      <x:c r="F375" s="38"/>
      <x:c r="G375" s="50"/>
      <x:c r="H375" s="53" t="str">
        <x:f>IF(COUNTA(A375:D375,F375:G375)=0,"",IF(OR(A375="",B375=""),"Compte / libellé requis",IF(NOT(AND(LEN(TRIM(A375))&gt;=3,OR(LEFT(TRIM(A375),1)="1",LEFT(TRIM(A375),1)="2",LEFT(TRIM(A375),1)="3",LEFT(TRIM(A375),1)="4",LEFT(TRIM(A375),1)="5",LEFT(TRIM(A375),1)="6",LEFT(TRIM(A375),1)="7",LEFT(TRIM(A375),1)="8",LEFT(TRIM(A375),1)="9"))),"Compte à corriger",IF(NOT(AND(OR(C375="",ISNUMBER(C375)),OR(D375="",ISNUMBER(D375)),COUNT(C375:D375)&gt;0,C375&gt;=0,D375&gt;=0)),"Soldes à corriger",IF(COUNTIFS($A$14:$A$513,A375,$B$14:$B$513,B375,$C$14:$C$513,C375,$D$14:$D$513,D375,$F$14:$F$513,F375,$G$14:$G$513,G375)&gt;1,"Doublon exact",IF(LEFT(TRIM(A375),1)="7",IF(AND(F375&lt;&gt;"Avec droit",F375&lt;&gt;"Sans droit",F375&lt;&gt;"Exclu"),"TVA à qualifier",IF(AND(F375="Exclu",G375=""),"Exclusion à justifier","Prêt")),IF(AND(F375&lt;&gt;"",F375&lt;&gt;"Exclu"),"Qualification incohérente","Prêt")))))))</x:f>
      </x:c>
    </x:row>
    <x:row r="376" ht="35" customHeight="1">
      <x:c r="A376" s="41"/>
      <x:c r="B376" s="50"/>
      <x:c r="C376" s="45"/>
      <x:c r="D376" s="45"/>
      <x:c r="E376" s="46" t="str">
        <x:f>IF(COUNTA(A376:D376)=0,"",IF(AND(OR(C376="",ISNUMBER(C376)),OR(D376="",ISNUMBER(D376)),COUNT(C376:D376)&gt;0,C376&gt;=0,D376&gt;=0),SUM(D376)-SUM(C376),""))</x:f>
      </x:c>
      <x:c r="F376" s="38"/>
      <x:c r="G376" s="50"/>
      <x:c r="H376" s="53" t="str">
        <x:f>IF(COUNTA(A376:D376,F376:G376)=0,"",IF(OR(A376="",B376=""),"Compte / libellé requis",IF(NOT(AND(LEN(TRIM(A376))&gt;=3,OR(LEFT(TRIM(A376),1)="1",LEFT(TRIM(A376),1)="2",LEFT(TRIM(A376),1)="3",LEFT(TRIM(A376),1)="4",LEFT(TRIM(A376),1)="5",LEFT(TRIM(A376),1)="6",LEFT(TRIM(A376),1)="7",LEFT(TRIM(A376),1)="8",LEFT(TRIM(A376),1)="9"))),"Compte à corriger",IF(NOT(AND(OR(C376="",ISNUMBER(C376)),OR(D376="",ISNUMBER(D376)),COUNT(C376:D376)&gt;0,C376&gt;=0,D376&gt;=0)),"Soldes à corriger",IF(COUNTIFS($A$14:$A$513,A376,$B$14:$B$513,B376,$C$14:$C$513,C376,$D$14:$D$513,D376,$F$14:$F$513,F376,$G$14:$G$513,G376)&gt;1,"Doublon exact",IF(LEFT(TRIM(A376),1)="7",IF(AND(F376&lt;&gt;"Avec droit",F376&lt;&gt;"Sans droit",F376&lt;&gt;"Exclu"),"TVA à qualifier",IF(AND(F376="Exclu",G376=""),"Exclusion à justifier","Prêt")),IF(AND(F376&lt;&gt;"",F376&lt;&gt;"Exclu"),"Qualification incohérente","Prêt")))))))</x:f>
      </x:c>
    </x:row>
    <x:row r="377" ht="35" customHeight="1">
      <x:c r="A377" s="41"/>
      <x:c r="B377" s="50"/>
      <x:c r="C377" s="45"/>
      <x:c r="D377" s="45"/>
      <x:c r="E377" s="46" t="str">
        <x:f>IF(COUNTA(A377:D377)=0,"",IF(AND(OR(C377="",ISNUMBER(C377)),OR(D377="",ISNUMBER(D377)),COUNT(C377:D377)&gt;0,C377&gt;=0,D377&gt;=0),SUM(D377)-SUM(C377),""))</x:f>
      </x:c>
      <x:c r="F377" s="38"/>
      <x:c r="G377" s="50"/>
      <x:c r="H377" s="53" t="str">
        <x:f>IF(COUNTA(A377:D377,F377:G377)=0,"",IF(OR(A377="",B377=""),"Compte / libellé requis",IF(NOT(AND(LEN(TRIM(A377))&gt;=3,OR(LEFT(TRIM(A377),1)="1",LEFT(TRIM(A377),1)="2",LEFT(TRIM(A377),1)="3",LEFT(TRIM(A377),1)="4",LEFT(TRIM(A377),1)="5",LEFT(TRIM(A377),1)="6",LEFT(TRIM(A377),1)="7",LEFT(TRIM(A377),1)="8",LEFT(TRIM(A377),1)="9"))),"Compte à corriger",IF(NOT(AND(OR(C377="",ISNUMBER(C377)),OR(D377="",ISNUMBER(D377)),COUNT(C377:D377)&gt;0,C377&gt;=0,D377&gt;=0)),"Soldes à corriger",IF(COUNTIFS($A$14:$A$513,A377,$B$14:$B$513,B377,$C$14:$C$513,C377,$D$14:$D$513,D377,$F$14:$F$513,F377,$G$14:$G$513,G377)&gt;1,"Doublon exact",IF(LEFT(TRIM(A377),1)="7",IF(AND(F377&lt;&gt;"Avec droit",F377&lt;&gt;"Sans droit",F377&lt;&gt;"Exclu"),"TVA à qualifier",IF(AND(F377="Exclu",G377=""),"Exclusion à justifier","Prêt")),IF(AND(F377&lt;&gt;"",F377&lt;&gt;"Exclu"),"Qualification incohérente","Prêt")))))))</x:f>
      </x:c>
    </x:row>
    <x:row r="378" ht="35" customHeight="1">
      <x:c r="A378" s="41"/>
      <x:c r="B378" s="50"/>
      <x:c r="C378" s="45"/>
      <x:c r="D378" s="45"/>
      <x:c r="E378" s="46" t="str">
        <x:f>IF(COUNTA(A378:D378)=0,"",IF(AND(OR(C378="",ISNUMBER(C378)),OR(D378="",ISNUMBER(D378)),COUNT(C378:D378)&gt;0,C378&gt;=0,D378&gt;=0),SUM(D378)-SUM(C378),""))</x:f>
      </x:c>
      <x:c r="F378" s="38"/>
      <x:c r="G378" s="50"/>
      <x:c r="H378" s="53" t="str">
        <x:f>IF(COUNTA(A378:D378,F378:G378)=0,"",IF(OR(A378="",B378=""),"Compte / libellé requis",IF(NOT(AND(LEN(TRIM(A378))&gt;=3,OR(LEFT(TRIM(A378),1)="1",LEFT(TRIM(A378),1)="2",LEFT(TRIM(A378),1)="3",LEFT(TRIM(A378),1)="4",LEFT(TRIM(A378),1)="5",LEFT(TRIM(A378),1)="6",LEFT(TRIM(A378),1)="7",LEFT(TRIM(A378),1)="8",LEFT(TRIM(A378),1)="9"))),"Compte à corriger",IF(NOT(AND(OR(C378="",ISNUMBER(C378)),OR(D378="",ISNUMBER(D378)),COUNT(C378:D378)&gt;0,C378&gt;=0,D378&gt;=0)),"Soldes à corriger",IF(COUNTIFS($A$14:$A$513,A378,$B$14:$B$513,B378,$C$14:$C$513,C378,$D$14:$D$513,D378,$F$14:$F$513,F378,$G$14:$G$513,G378)&gt;1,"Doublon exact",IF(LEFT(TRIM(A378),1)="7",IF(AND(F378&lt;&gt;"Avec droit",F378&lt;&gt;"Sans droit",F378&lt;&gt;"Exclu"),"TVA à qualifier",IF(AND(F378="Exclu",G378=""),"Exclusion à justifier","Prêt")),IF(AND(F378&lt;&gt;"",F378&lt;&gt;"Exclu"),"Qualification incohérente","Prêt")))))))</x:f>
      </x:c>
    </x:row>
    <x:row r="379" ht="35" customHeight="1">
      <x:c r="A379" s="41"/>
      <x:c r="B379" s="50"/>
      <x:c r="C379" s="45"/>
      <x:c r="D379" s="45"/>
      <x:c r="E379" s="46" t="str">
        <x:f>IF(COUNTA(A379:D379)=0,"",IF(AND(OR(C379="",ISNUMBER(C379)),OR(D379="",ISNUMBER(D379)),COUNT(C379:D379)&gt;0,C379&gt;=0,D379&gt;=0),SUM(D379)-SUM(C379),""))</x:f>
      </x:c>
      <x:c r="F379" s="38"/>
      <x:c r="G379" s="50"/>
      <x:c r="H379" s="53" t="str">
        <x:f>IF(COUNTA(A379:D379,F379:G379)=0,"",IF(OR(A379="",B379=""),"Compte / libellé requis",IF(NOT(AND(LEN(TRIM(A379))&gt;=3,OR(LEFT(TRIM(A379),1)="1",LEFT(TRIM(A379),1)="2",LEFT(TRIM(A379),1)="3",LEFT(TRIM(A379),1)="4",LEFT(TRIM(A379),1)="5",LEFT(TRIM(A379),1)="6",LEFT(TRIM(A379),1)="7",LEFT(TRIM(A379),1)="8",LEFT(TRIM(A379),1)="9"))),"Compte à corriger",IF(NOT(AND(OR(C379="",ISNUMBER(C379)),OR(D379="",ISNUMBER(D379)),COUNT(C379:D379)&gt;0,C379&gt;=0,D379&gt;=0)),"Soldes à corriger",IF(COUNTIFS($A$14:$A$513,A379,$B$14:$B$513,B379,$C$14:$C$513,C379,$D$14:$D$513,D379,$F$14:$F$513,F379,$G$14:$G$513,G379)&gt;1,"Doublon exact",IF(LEFT(TRIM(A379),1)="7",IF(AND(F379&lt;&gt;"Avec droit",F379&lt;&gt;"Sans droit",F379&lt;&gt;"Exclu"),"TVA à qualifier",IF(AND(F379="Exclu",G379=""),"Exclusion à justifier","Prêt")),IF(AND(F379&lt;&gt;"",F379&lt;&gt;"Exclu"),"Qualification incohérente","Prêt")))))))</x:f>
      </x:c>
    </x:row>
    <x:row r="380" ht="35" customHeight="1">
      <x:c r="A380" s="41"/>
      <x:c r="B380" s="50"/>
      <x:c r="C380" s="45"/>
      <x:c r="D380" s="45"/>
      <x:c r="E380" s="46" t="str">
        <x:f>IF(COUNTA(A380:D380)=0,"",IF(AND(OR(C380="",ISNUMBER(C380)),OR(D380="",ISNUMBER(D380)),COUNT(C380:D380)&gt;0,C380&gt;=0,D380&gt;=0),SUM(D380)-SUM(C380),""))</x:f>
      </x:c>
      <x:c r="F380" s="38"/>
      <x:c r="G380" s="50"/>
      <x:c r="H380" s="53" t="str">
        <x:f>IF(COUNTA(A380:D380,F380:G380)=0,"",IF(OR(A380="",B380=""),"Compte / libellé requis",IF(NOT(AND(LEN(TRIM(A380))&gt;=3,OR(LEFT(TRIM(A380),1)="1",LEFT(TRIM(A380),1)="2",LEFT(TRIM(A380),1)="3",LEFT(TRIM(A380),1)="4",LEFT(TRIM(A380),1)="5",LEFT(TRIM(A380),1)="6",LEFT(TRIM(A380),1)="7",LEFT(TRIM(A380),1)="8",LEFT(TRIM(A380),1)="9"))),"Compte à corriger",IF(NOT(AND(OR(C380="",ISNUMBER(C380)),OR(D380="",ISNUMBER(D380)),COUNT(C380:D380)&gt;0,C380&gt;=0,D380&gt;=0)),"Soldes à corriger",IF(COUNTIFS($A$14:$A$513,A380,$B$14:$B$513,B380,$C$14:$C$513,C380,$D$14:$D$513,D380,$F$14:$F$513,F380,$G$14:$G$513,G380)&gt;1,"Doublon exact",IF(LEFT(TRIM(A380),1)="7",IF(AND(F380&lt;&gt;"Avec droit",F380&lt;&gt;"Sans droit",F380&lt;&gt;"Exclu"),"TVA à qualifier",IF(AND(F380="Exclu",G380=""),"Exclusion à justifier","Prêt")),IF(AND(F380&lt;&gt;"",F380&lt;&gt;"Exclu"),"Qualification incohérente","Prêt")))))))</x:f>
      </x:c>
    </x:row>
    <x:row r="381" ht="35" customHeight="1">
      <x:c r="A381" s="41"/>
      <x:c r="B381" s="50"/>
      <x:c r="C381" s="45"/>
      <x:c r="D381" s="45"/>
      <x:c r="E381" s="46" t="str">
        <x:f>IF(COUNTA(A381:D381)=0,"",IF(AND(OR(C381="",ISNUMBER(C381)),OR(D381="",ISNUMBER(D381)),COUNT(C381:D381)&gt;0,C381&gt;=0,D381&gt;=0),SUM(D381)-SUM(C381),""))</x:f>
      </x:c>
      <x:c r="F381" s="38"/>
      <x:c r="G381" s="50"/>
      <x:c r="H381" s="53" t="str">
        <x:f>IF(COUNTA(A381:D381,F381:G381)=0,"",IF(OR(A381="",B381=""),"Compte / libellé requis",IF(NOT(AND(LEN(TRIM(A381))&gt;=3,OR(LEFT(TRIM(A381),1)="1",LEFT(TRIM(A381),1)="2",LEFT(TRIM(A381),1)="3",LEFT(TRIM(A381),1)="4",LEFT(TRIM(A381),1)="5",LEFT(TRIM(A381),1)="6",LEFT(TRIM(A381),1)="7",LEFT(TRIM(A381),1)="8",LEFT(TRIM(A381),1)="9"))),"Compte à corriger",IF(NOT(AND(OR(C381="",ISNUMBER(C381)),OR(D381="",ISNUMBER(D381)),COUNT(C381:D381)&gt;0,C381&gt;=0,D381&gt;=0)),"Soldes à corriger",IF(COUNTIFS($A$14:$A$513,A381,$B$14:$B$513,B381,$C$14:$C$513,C381,$D$14:$D$513,D381,$F$14:$F$513,F381,$G$14:$G$513,G381)&gt;1,"Doublon exact",IF(LEFT(TRIM(A381),1)="7",IF(AND(F381&lt;&gt;"Avec droit",F381&lt;&gt;"Sans droit",F381&lt;&gt;"Exclu"),"TVA à qualifier",IF(AND(F381="Exclu",G381=""),"Exclusion à justifier","Prêt")),IF(AND(F381&lt;&gt;"",F381&lt;&gt;"Exclu"),"Qualification incohérente","Prêt")))))))</x:f>
      </x:c>
    </x:row>
    <x:row r="382" ht="35" customHeight="1">
      <x:c r="A382" s="41"/>
      <x:c r="B382" s="50"/>
      <x:c r="C382" s="45"/>
      <x:c r="D382" s="45"/>
      <x:c r="E382" s="46" t="str">
        <x:f>IF(COUNTA(A382:D382)=0,"",IF(AND(OR(C382="",ISNUMBER(C382)),OR(D382="",ISNUMBER(D382)),COUNT(C382:D382)&gt;0,C382&gt;=0,D382&gt;=0),SUM(D382)-SUM(C382),""))</x:f>
      </x:c>
      <x:c r="F382" s="38"/>
      <x:c r="G382" s="50"/>
      <x:c r="H382" s="53" t="str">
        <x:f>IF(COUNTA(A382:D382,F382:G382)=0,"",IF(OR(A382="",B382=""),"Compte / libellé requis",IF(NOT(AND(LEN(TRIM(A382))&gt;=3,OR(LEFT(TRIM(A382),1)="1",LEFT(TRIM(A382),1)="2",LEFT(TRIM(A382),1)="3",LEFT(TRIM(A382),1)="4",LEFT(TRIM(A382),1)="5",LEFT(TRIM(A382),1)="6",LEFT(TRIM(A382),1)="7",LEFT(TRIM(A382),1)="8",LEFT(TRIM(A382),1)="9"))),"Compte à corriger",IF(NOT(AND(OR(C382="",ISNUMBER(C382)),OR(D382="",ISNUMBER(D382)),COUNT(C382:D382)&gt;0,C382&gt;=0,D382&gt;=0)),"Soldes à corriger",IF(COUNTIFS($A$14:$A$513,A382,$B$14:$B$513,B382,$C$14:$C$513,C382,$D$14:$D$513,D382,$F$14:$F$513,F382,$G$14:$G$513,G382)&gt;1,"Doublon exact",IF(LEFT(TRIM(A382),1)="7",IF(AND(F382&lt;&gt;"Avec droit",F382&lt;&gt;"Sans droit",F382&lt;&gt;"Exclu"),"TVA à qualifier",IF(AND(F382="Exclu",G382=""),"Exclusion à justifier","Prêt")),IF(AND(F382&lt;&gt;"",F382&lt;&gt;"Exclu"),"Qualification incohérente","Prêt")))))))</x:f>
      </x:c>
    </x:row>
    <x:row r="383" ht="35" customHeight="1">
      <x:c r="A383" s="41"/>
      <x:c r="B383" s="50"/>
      <x:c r="C383" s="45"/>
      <x:c r="D383" s="45"/>
      <x:c r="E383" s="46" t="str">
        <x:f>IF(COUNTA(A383:D383)=0,"",IF(AND(OR(C383="",ISNUMBER(C383)),OR(D383="",ISNUMBER(D383)),COUNT(C383:D383)&gt;0,C383&gt;=0,D383&gt;=0),SUM(D383)-SUM(C383),""))</x:f>
      </x:c>
      <x:c r="F383" s="38"/>
      <x:c r="G383" s="50"/>
      <x:c r="H383" s="53" t="str">
        <x:f>IF(COUNTA(A383:D383,F383:G383)=0,"",IF(OR(A383="",B383=""),"Compte / libellé requis",IF(NOT(AND(LEN(TRIM(A383))&gt;=3,OR(LEFT(TRIM(A383),1)="1",LEFT(TRIM(A383),1)="2",LEFT(TRIM(A383),1)="3",LEFT(TRIM(A383),1)="4",LEFT(TRIM(A383),1)="5",LEFT(TRIM(A383),1)="6",LEFT(TRIM(A383),1)="7",LEFT(TRIM(A383),1)="8",LEFT(TRIM(A383),1)="9"))),"Compte à corriger",IF(NOT(AND(OR(C383="",ISNUMBER(C383)),OR(D383="",ISNUMBER(D383)),COUNT(C383:D383)&gt;0,C383&gt;=0,D383&gt;=0)),"Soldes à corriger",IF(COUNTIFS($A$14:$A$513,A383,$B$14:$B$513,B383,$C$14:$C$513,C383,$D$14:$D$513,D383,$F$14:$F$513,F383,$G$14:$G$513,G383)&gt;1,"Doublon exact",IF(LEFT(TRIM(A383),1)="7",IF(AND(F383&lt;&gt;"Avec droit",F383&lt;&gt;"Sans droit",F383&lt;&gt;"Exclu"),"TVA à qualifier",IF(AND(F383="Exclu",G383=""),"Exclusion à justifier","Prêt")),IF(AND(F383&lt;&gt;"",F383&lt;&gt;"Exclu"),"Qualification incohérente","Prêt")))))))</x:f>
      </x:c>
    </x:row>
    <x:row r="384" ht="35" customHeight="1">
      <x:c r="A384" s="41"/>
      <x:c r="B384" s="50"/>
      <x:c r="C384" s="45"/>
      <x:c r="D384" s="45"/>
      <x:c r="E384" s="46" t="str">
        <x:f>IF(COUNTA(A384:D384)=0,"",IF(AND(OR(C384="",ISNUMBER(C384)),OR(D384="",ISNUMBER(D384)),COUNT(C384:D384)&gt;0,C384&gt;=0,D384&gt;=0),SUM(D384)-SUM(C384),""))</x:f>
      </x:c>
      <x:c r="F384" s="38"/>
      <x:c r="G384" s="50"/>
      <x:c r="H384" s="53" t="str">
        <x:f>IF(COUNTA(A384:D384,F384:G384)=0,"",IF(OR(A384="",B384=""),"Compte / libellé requis",IF(NOT(AND(LEN(TRIM(A384))&gt;=3,OR(LEFT(TRIM(A384),1)="1",LEFT(TRIM(A384),1)="2",LEFT(TRIM(A384),1)="3",LEFT(TRIM(A384),1)="4",LEFT(TRIM(A384),1)="5",LEFT(TRIM(A384),1)="6",LEFT(TRIM(A384),1)="7",LEFT(TRIM(A384),1)="8",LEFT(TRIM(A384),1)="9"))),"Compte à corriger",IF(NOT(AND(OR(C384="",ISNUMBER(C384)),OR(D384="",ISNUMBER(D384)),COUNT(C384:D384)&gt;0,C384&gt;=0,D384&gt;=0)),"Soldes à corriger",IF(COUNTIFS($A$14:$A$513,A384,$B$14:$B$513,B384,$C$14:$C$513,C384,$D$14:$D$513,D384,$F$14:$F$513,F384,$G$14:$G$513,G384)&gt;1,"Doublon exact",IF(LEFT(TRIM(A384),1)="7",IF(AND(F384&lt;&gt;"Avec droit",F384&lt;&gt;"Sans droit",F384&lt;&gt;"Exclu"),"TVA à qualifier",IF(AND(F384="Exclu",G384=""),"Exclusion à justifier","Prêt")),IF(AND(F384&lt;&gt;"",F384&lt;&gt;"Exclu"),"Qualification incohérente","Prêt")))))))</x:f>
      </x:c>
    </x:row>
    <x:row r="385" ht="35" customHeight="1">
      <x:c r="A385" s="41"/>
      <x:c r="B385" s="50"/>
      <x:c r="C385" s="45"/>
      <x:c r="D385" s="45"/>
      <x:c r="E385" s="46" t="str">
        <x:f>IF(COUNTA(A385:D385)=0,"",IF(AND(OR(C385="",ISNUMBER(C385)),OR(D385="",ISNUMBER(D385)),COUNT(C385:D385)&gt;0,C385&gt;=0,D385&gt;=0),SUM(D385)-SUM(C385),""))</x:f>
      </x:c>
      <x:c r="F385" s="38"/>
      <x:c r="G385" s="50"/>
      <x:c r="H385" s="53" t="str">
        <x:f>IF(COUNTA(A385:D385,F385:G385)=0,"",IF(OR(A385="",B385=""),"Compte / libellé requis",IF(NOT(AND(LEN(TRIM(A385))&gt;=3,OR(LEFT(TRIM(A385),1)="1",LEFT(TRIM(A385),1)="2",LEFT(TRIM(A385),1)="3",LEFT(TRIM(A385),1)="4",LEFT(TRIM(A385),1)="5",LEFT(TRIM(A385),1)="6",LEFT(TRIM(A385),1)="7",LEFT(TRIM(A385),1)="8",LEFT(TRIM(A385),1)="9"))),"Compte à corriger",IF(NOT(AND(OR(C385="",ISNUMBER(C385)),OR(D385="",ISNUMBER(D385)),COUNT(C385:D385)&gt;0,C385&gt;=0,D385&gt;=0)),"Soldes à corriger",IF(COUNTIFS($A$14:$A$513,A385,$B$14:$B$513,B385,$C$14:$C$513,C385,$D$14:$D$513,D385,$F$14:$F$513,F385,$G$14:$G$513,G385)&gt;1,"Doublon exact",IF(LEFT(TRIM(A385),1)="7",IF(AND(F385&lt;&gt;"Avec droit",F385&lt;&gt;"Sans droit",F385&lt;&gt;"Exclu"),"TVA à qualifier",IF(AND(F385="Exclu",G385=""),"Exclusion à justifier","Prêt")),IF(AND(F385&lt;&gt;"",F385&lt;&gt;"Exclu"),"Qualification incohérente","Prêt")))))))</x:f>
      </x:c>
    </x:row>
    <x:row r="386" ht="35" customHeight="1">
      <x:c r="A386" s="41"/>
      <x:c r="B386" s="50"/>
      <x:c r="C386" s="45"/>
      <x:c r="D386" s="45"/>
      <x:c r="E386" s="46" t="str">
        <x:f>IF(COUNTA(A386:D386)=0,"",IF(AND(OR(C386="",ISNUMBER(C386)),OR(D386="",ISNUMBER(D386)),COUNT(C386:D386)&gt;0,C386&gt;=0,D386&gt;=0),SUM(D386)-SUM(C386),""))</x:f>
      </x:c>
      <x:c r="F386" s="38"/>
      <x:c r="G386" s="50"/>
      <x:c r="H386" s="53" t="str">
        <x:f>IF(COUNTA(A386:D386,F386:G386)=0,"",IF(OR(A386="",B386=""),"Compte / libellé requis",IF(NOT(AND(LEN(TRIM(A386))&gt;=3,OR(LEFT(TRIM(A386),1)="1",LEFT(TRIM(A386),1)="2",LEFT(TRIM(A386),1)="3",LEFT(TRIM(A386),1)="4",LEFT(TRIM(A386),1)="5",LEFT(TRIM(A386),1)="6",LEFT(TRIM(A386),1)="7",LEFT(TRIM(A386),1)="8",LEFT(TRIM(A386),1)="9"))),"Compte à corriger",IF(NOT(AND(OR(C386="",ISNUMBER(C386)),OR(D386="",ISNUMBER(D386)),COUNT(C386:D386)&gt;0,C386&gt;=0,D386&gt;=0)),"Soldes à corriger",IF(COUNTIFS($A$14:$A$513,A386,$B$14:$B$513,B386,$C$14:$C$513,C386,$D$14:$D$513,D386,$F$14:$F$513,F386,$G$14:$G$513,G386)&gt;1,"Doublon exact",IF(LEFT(TRIM(A386),1)="7",IF(AND(F386&lt;&gt;"Avec droit",F386&lt;&gt;"Sans droit",F386&lt;&gt;"Exclu"),"TVA à qualifier",IF(AND(F386="Exclu",G386=""),"Exclusion à justifier","Prêt")),IF(AND(F386&lt;&gt;"",F386&lt;&gt;"Exclu"),"Qualification incohérente","Prêt")))))))</x:f>
      </x:c>
    </x:row>
    <x:row r="387" ht="35" customHeight="1">
      <x:c r="A387" s="41"/>
      <x:c r="B387" s="50"/>
      <x:c r="C387" s="45"/>
      <x:c r="D387" s="45"/>
      <x:c r="E387" s="46" t="str">
        <x:f>IF(COUNTA(A387:D387)=0,"",IF(AND(OR(C387="",ISNUMBER(C387)),OR(D387="",ISNUMBER(D387)),COUNT(C387:D387)&gt;0,C387&gt;=0,D387&gt;=0),SUM(D387)-SUM(C387),""))</x:f>
      </x:c>
      <x:c r="F387" s="38"/>
      <x:c r="G387" s="50"/>
      <x:c r="H387" s="53" t="str">
        <x:f>IF(COUNTA(A387:D387,F387:G387)=0,"",IF(OR(A387="",B387=""),"Compte / libellé requis",IF(NOT(AND(LEN(TRIM(A387))&gt;=3,OR(LEFT(TRIM(A387),1)="1",LEFT(TRIM(A387),1)="2",LEFT(TRIM(A387),1)="3",LEFT(TRIM(A387),1)="4",LEFT(TRIM(A387),1)="5",LEFT(TRIM(A387),1)="6",LEFT(TRIM(A387),1)="7",LEFT(TRIM(A387),1)="8",LEFT(TRIM(A387),1)="9"))),"Compte à corriger",IF(NOT(AND(OR(C387="",ISNUMBER(C387)),OR(D387="",ISNUMBER(D387)),COUNT(C387:D387)&gt;0,C387&gt;=0,D387&gt;=0)),"Soldes à corriger",IF(COUNTIFS($A$14:$A$513,A387,$B$14:$B$513,B387,$C$14:$C$513,C387,$D$14:$D$513,D387,$F$14:$F$513,F387,$G$14:$G$513,G387)&gt;1,"Doublon exact",IF(LEFT(TRIM(A387),1)="7",IF(AND(F387&lt;&gt;"Avec droit",F387&lt;&gt;"Sans droit",F387&lt;&gt;"Exclu"),"TVA à qualifier",IF(AND(F387="Exclu",G387=""),"Exclusion à justifier","Prêt")),IF(AND(F387&lt;&gt;"",F387&lt;&gt;"Exclu"),"Qualification incohérente","Prêt")))))))</x:f>
      </x:c>
    </x:row>
    <x:row r="388" ht="35" customHeight="1">
      <x:c r="A388" s="41"/>
      <x:c r="B388" s="50"/>
      <x:c r="C388" s="45"/>
      <x:c r="D388" s="45"/>
      <x:c r="E388" s="46" t="str">
        <x:f>IF(COUNTA(A388:D388)=0,"",IF(AND(OR(C388="",ISNUMBER(C388)),OR(D388="",ISNUMBER(D388)),COUNT(C388:D388)&gt;0,C388&gt;=0,D388&gt;=0),SUM(D388)-SUM(C388),""))</x:f>
      </x:c>
      <x:c r="F388" s="38"/>
      <x:c r="G388" s="50"/>
      <x:c r="H388" s="53" t="str">
        <x:f>IF(COUNTA(A388:D388,F388:G388)=0,"",IF(OR(A388="",B388=""),"Compte / libellé requis",IF(NOT(AND(LEN(TRIM(A388))&gt;=3,OR(LEFT(TRIM(A388),1)="1",LEFT(TRIM(A388),1)="2",LEFT(TRIM(A388),1)="3",LEFT(TRIM(A388),1)="4",LEFT(TRIM(A388),1)="5",LEFT(TRIM(A388),1)="6",LEFT(TRIM(A388),1)="7",LEFT(TRIM(A388),1)="8",LEFT(TRIM(A388),1)="9"))),"Compte à corriger",IF(NOT(AND(OR(C388="",ISNUMBER(C388)),OR(D388="",ISNUMBER(D388)),COUNT(C388:D388)&gt;0,C388&gt;=0,D388&gt;=0)),"Soldes à corriger",IF(COUNTIFS($A$14:$A$513,A388,$B$14:$B$513,B388,$C$14:$C$513,C388,$D$14:$D$513,D388,$F$14:$F$513,F388,$G$14:$G$513,G388)&gt;1,"Doublon exact",IF(LEFT(TRIM(A388),1)="7",IF(AND(F388&lt;&gt;"Avec droit",F388&lt;&gt;"Sans droit",F388&lt;&gt;"Exclu"),"TVA à qualifier",IF(AND(F388="Exclu",G388=""),"Exclusion à justifier","Prêt")),IF(AND(F388&lt;&gt;"",F388&lt;&gt;"Exclu"),"Qualification incohérente","Prêt")))))))</x:f>
      </x:c>
    </x:row>
    <x:row r="389" ht="35" customHeight="1">
      <x:c r="A389" s="41"/>
      <x:c r="B389" s="50"/>
      <x:c r="C389" s="45"/>
      <x:c r="D389" s="45"/>
      <x:c r="E389" s="46" t="str">
        <x:f>IF(COUNTA(A389:D389)=0,"",IF(AND(OR(C389="",ISNUMBER(C389)),OR(D389="",ISNUMBER(D389)),COUNT(C389:D389)&gt;0,C389&gt;=0,D389&gt;=0),SUM(D389)-SUM(C389),""))</x:f>
      </x:c>
      <x:c r="F389" s="38"/>
      <x:c r="G389" s="50"/>
      <x:c r="H389" s="53" t="str">
        <x:f>IF(COUNTA(A389:D389,F389:G389)=0,"",IF(OR(A389="",B389=""),"Compte / libellé requis",IF(NOT(AND(LEN(TRIM(A389))&gt;=3,OR(LEFT(TRIM(A389),1)="1",LEFT(TRIM(A389),1)="2",LEFT(TRIM(A389),1)="3",LEFT(TRIM(A389),1)="4",LEFT(TRIM(A389),1)="5",LEFT(TRIM(A389),1)="6",LEFT(TRIM(A389),1)="7",LEFT(TRIM(A389),1)="8",LEFT(TRIM(A389),1)="9"))),"Compte à corriger",IF(NOT(AND(OR(C389="",ISNUMBER(C389)),OR(D389="",ISNUMBER(D389)),COUNT(C389:D389)&gt;0,C389&gt;=0,D389&gt;=0)),"Soldes à corriger",IF(COUNTIFS($A$14:$A$513,A389,$B$14:$B$513,B389,$C$14:$C$513,C389,$D$14:$D$513,D389,$F$14:$F$513,F389,$G$14:$G$513,G389)&gt;1,"Doublon exact",IF(LEFT(TRIM(A389),1)="7",IF(AND(F389&lt;&gt;"Avec droit",F389&lt;&gt;"Sans droit",F389&lt;&gt;"Exclu"),"TVA à qualifier",IF(AND(F389="Exclu",G389=""),"Exclusion à justifier","Prêt")),IF(AND(F389&lt;&gt;"",F389&lt;&gt;"Exclu"),"Qualification incohérente","Prêt")))))))</x:f>
      </x:c>
    </x:row>
    <x:row r="390" ht="35" customHeight="1">
      <x:c r="A390" s="41"/>
      <x:c r="B390" s="50"/>
      <x:c r="C390" s="45"/>
      <x:c r="D390" s="45"/>
      <x:c r="E390" s="46" t="str">
        <x:f>IF(COUNTA(A390:D390)=0,"",IF(AND(OR(C390="",ISNUMBER(C390)),OR(D390="",ISNUMBER(D390)),COUNT(C390:D390)&gt;0,C390&gt;=0,D390&gt;=0),SUM(D390)-SUM(C390),""))</x:f>
      </x:c>
      <x:c r="F390" s="38"/>
      <x:c r="G390" s="50"/>
      <x:c r="H390" s="53" t="str">
        <x:f>IF(COUNTA(A390:D390,F390:G390)=0,"",IF(OR(A390="",B390=""),"Compte / libellé requis",IF(NOT(AND(LEN(TRIM(A390))&gt;=3,OR(LEFT(TRIM(A390),1)="1",LEFT(TRIM(A390),1)="2",LEFT(TRIM(A390),1)="3",LEFT(TRIM(A390),1)="4",LEFT(TRIM(A390),1)="5",LEFT(TRIM(A390),1)="6",LEFT(TRIM(A390),1)="7",LEFT(TRIM(A390),1)="8",LEFT(TRIM(A390),1)="9"))),"Compte à corriger",IF(NOT(AND(OR(C390="",ISNUMBER(C390)),OR(D390="",ISNUMBER(D390)),COUNT(C390:D390)&gt;0,C390&gt;=0,D390&gt;=0)),"Soldes à corriger",IF(COUNTIFS($A$14:$A$513,A390,$B$14:$B$513,B390,$C$14:$C$513,C390,$D$14:$D$513,D390,$F$14:$F$513,F390,$G$14:$G$513,G390)&gt;1,"Doublon exact",IF(LEFT(TRIM(A390),1)="7",IF(AND(F390&lt;&gt;"Avec droit",F390&lt;&gt;"Sans droit",F390&lt;&gt;"Exclu"),"TVA à qualifier",IF(AND(F390="Exclu",G390=""),"Exclusion à justifier","Prêt")),IF(AND(F390&lt;&gt;"",F390&lt;&gt;"Exclu"),"Qualification incohérente","Prêt")))))))</x:f>
      </x:c>
    </x:row>
    <x:row r="391" ht="35" customHeight="1">
      <x:c r="A391" s="41"/>
      <x:c r="B391" s="50"/>
      <x:c r="C391" s="45"/>
      <x:c r="D391" s="45"/>
      <x:c r="E391" s="46" t="str">
        <x:f>IF(COUNTA(A391:D391)=0,"",IF(AND(OR(C391="",ISNUMBER(C391)),OR(D391="",ISNUMBER(D391)),COUNT(C391:D391)&gt;0,C391&gt;=0,D391&gt;=0),SUM(D391)-SUM(C391),""))</x:f>
      </x:c>
      <x:c r="F391" s="38"/>
      <x:c r="G391" s="50"/>
      <x:c r="H391" s="53" t="str">
        <x:f>IF(COUNTA(A391:D391,F391:G391)=0,"",IF(OR(A391="",B391=""),"Compte / libellé requis",IF(NOT(AND(LEN(TRIM(A391))&gt;=3,OR(LEFT(TRIM(A391),1)="1",LEFT(TRIM(A391),1)="2",LEFT(TRIM(A391),1)="3",LEFT(TRIM(A391),1)="4",LEFT(TRIM(A391),1)="5",LEFT(TRIM(A391),1)="6",LEFT(TRIM(A391),1)="7",LEFT(TRIM(A391),1)="8",LEFT(TRIM(A391),1)="9"))),"Compte à corriger",IF(NOT(AND(OR(C391="",ISNUMBER(C391)),OR(D391="",ISNUMBER(D391)),COUNT(C391:D391)&gt;0,C391&gt;=0,D391&gt;=0)),"Soldes à corriger",IF(COUNTIFS($A$14:$A$513,A391,$B$14:$B$513,B391,$C$14:$C$513,C391,$D$14:$D$513,D391,$F$14:$F$513,F391,$G$14:$G$513,G391)&gt;1,"Doublon exact",IF(LEFT(TRIM(A391),1)="7",IF(AND(F391&lt;&gt;"Avec droit",F391&lt;&gt;"Sans droit",F391&lt;&gt;"Exclu"),"TVA à qualifier",IF(AND(F391="Exclu",G391=""),"Exclusion à justifier","Prêt")),IF(AND(F391&lt;&gt;"",F391&lt;&gt;"Exclu"),"Qualification incohérente","Prêt")))))))</x:f>
      </x:c>
    </x:row>
    <x:row r="392" ht="35" customHeight="1">
      <x:c r="A392" s="41"/>
      <x:c r="B392" s="50"/>
      <x:c r="C392" s="45"/>
      <x:c r="D392" s="45"/>
      <x:c r="E392" s="46" t="str">
        <x:f>IF(COUNTA(A392:D392)=0,"",IF(AND(OR(C392="",ISNUMBER(C392)),OR(D392="",ISNUMBER(D392)),COUNT(C392:D392)&gt;0,C392&gt;=0,D392&gt;=0),SUM(D392)-SUM(C392),""))</x:f>
      </x:c>
      <x:c r="F392" s="38"/>
      <x:c r="G392" s="50"/>
      <x:c r="H392" s="53" t="str">
        <x:f>IF(COUNTA(A392:D392,F392:G392)=0,"",IF(OR(A392="",B392=""),"Compte / libellé requis",IF(NOT(AND(LEN(TRIM(A392))&gt;=3,OR(LEFT(TRIM(A392),1)="1",LEFT(TRIM(A392),1)="2",LEFT(TRIM(A392),1)="3",LEFT(TRIM(A392),1)="4",LEFT(TRIM(A392),1)="5",LEFT(TRIM(A392),1)="6",LEFT(TRIM(A392),1)="7",LEFT(TRIM(A392),1)="8",LEFT(TRIM(A392),1)="9"))),"Compte à corriger",IF(NOT(AND(OR(C392="",ISNUMBER(C392)),OR(D392="",ISNUMBER(D392)),COUNT(C392:D392)&gt;0,C392&gt;=0,D392&gt;=0)),"Soldes à corriger",IF(COUNTIFS($A$14:$A$513,A392,$B$14:$B$513,B392,$C$14:$C$513,C392,$D$14:$D$513,D392,$F$14:$F$513,F392,$G$14:$G$513,G392)&gt;1,"Doublon exact",IF(LEFT(TRIM(A392),1)="7",IF(AND(F392&lt;&gt;"Avec droit",F392&lt;&gt;"Sans droit",F392&lt;&gt;"Exclu"),"TVA à qualifier",IF(AND(F392="Exclu",G392=""),"Exclusion à justifier","Prêt")),IF(AND(F392&lt;&gt;"",F392&lt;&gt;"Exclu"),"Qualification incohérente","Prêt")))))))</x:f>
      </x:c>
    </x:row>
    <x:row r="393" ht="35" customHeight="1">
      <x:c r="A393" s="41"/>
      <x:c r="B393" s="50"/>
      <x:c r="C393" s="45"/>
      <x:c r="D393" s="45"/>
      <x:c r="E393" s="46" t="str">
        <x:f>IF(COUNTA(A393:D393)=0,"",IF(AND(OR(C393="",ISNUMBER(C393)),OR(D393="",ISNUMBER(D393)),COUNT(C393:D393)&gt;0,C393&gt;=0,D393&gt;=0),SUM(D393)-SUM(C393),""))</x:f>
      </x:c>
      <x:c r="F393" s="38"/>
      <x:c r="G393" s="50"/>
      <x:c r="H393" s="53" t="str">
        <x:f>IF(COUNTA(A393:D393,F393:G393)=0,"",IF(OR(A393="",B393=""),"Compte / libellé requis",IF(NOT(AND(LEN(TRIM(A393))&gt;=3,OR(LEFT(TRIM(A393),1)="1",LEFT(TRIM(A393),1)="2",LEFT(TRIM(A393),1)="3",LEFT(TRIM(A393),1)="4",LEFT(TRIM(A393),1)="5",LEFT(TRIM(A393),1)="6",LEFT(TRIM(A393),1)="7",LEFT(TRIM(A393),1)="8",LEFT(TRIM(A393),1)="9"))),"Compte à corriger",IF(NOT(AND(OR(C393="",ISNUMBER(C393)),OR(D393="",ISNUMBER(D393)),COUNT(C393:D393)&gt;0,C393&gt;=0,D393&gt;=0)),"Soldes à corriger",IF(COUNTIFS($A$14:$A$513,A393,$B$14:$B$513,B393,$C$14:$C$513,C393,$D$14:$D$513,D393,$F$14:$F$513,F393,$G$14:$G$513,G393)&gt;1,"Doublon exact",IF(LEFT(TRIM(A393),1)="7",IF(AND(F393&lt;&gt;"Avec droit",F393&lt;&gt;"Sans droit",F393&lt;&gt;"Exclu"),"TVA à qualifier",IF(AND(F393="Exclu",G393=""),"Exclusion à justifier","Prêt")),IF(AND(F393&lt;&gt;"",F393&lt;&gt;"Exclu"),"Qualification incohérente","Prêt")))))))</x:f>
      </x:c>
    </x:row>
    <x:row r="394" ht="35" customHeight="1">
      <x:c r="A394" s="41"/>
      <x:c r="B394" s="50"/>
      <x:c r="C394" s="45"/>
      <x:c r="D394" s="45"/>
      <x:c r="E394" s="46" t="str">
        <x:f>IF(COUNTA(A394:D394)=0,"",IF(AND(OR(C394="",ISNUMBER(C394)),OR(D394="",ISNUMBER(D394)),COUNT(C394:D394)&gt;0,C394&gt;=0,D394&gt;=0),SUM(D394)-SUM(C394),""))</x:f>
      </x:c>
      <x:c r="F394" s="38"/>
      <x:c r="G394" s="50"/>
      <x:c r="H394" s="53" t="str">
        <x:f>IF(COUNTA(A394:D394,F394:G394)=0,"",IF(OR(A394="",B394=""),"Compte / libellé requis",IF(NOT(AND(LEN(TRIM(A394))&gt;=3,OR(LEFT(TRIM(A394),1)="1",LEFT(TRIM(A394),1)="2",LEFT(TRIM(A394),1)="3",LEFT(TRIM(A394),1)="4",LEFT(TRIM(A394),1)="5",LEFT(TRIM(A394),1)="6",LEFT(TRIM(A394),1)="7",LEFT(TRIM(A394),1)="8",LEFT(TRIM(A394),1)="9"))),"Compte à corriger",IF(NOT(AND(OR(C394="",ISNUMBER(C394)),OR(D394="",ISNUMBER(D394)),COUNT(C394:D394)&gt;0,C394&gt;=0,D394&gt;=0)),"Soldes à corriger",IF(COUNTIFS($A$14:$A$513,A394,$B$14:$B$513,B394,$C$14:$C$513,C394,$D$14:$D$513,D394,$F$14:$F$513,F394,$G$14:$G$513,G394)&gt;1,"Doublon exact",IF(LEFT(TRIM(A394),1)="7",IF(AND(F394&lt;&gt;"Avec droit",F394&lt;&gt;"Sans droit",F394&lt;&gt;"Exclu"),"TVA à qualifier",IF(AND(F394="Exclu",G394=""),"Exclusion à justifier","Prêt")),IF(AND(F394&lt;&gt;"",F394&lt;&gt;"Exclu"),"Qualification incohérente","Prêt")))))))</x:f>
      </x:c>
    </x:row>
    <x:row r="395" ht="35" customHeight="1">
      <x:c r="A395" s="41"/>
      <x:c r="B395" s="50"/>
      <x:c r="C395" s="45"/>
      <x:c r="D395" s="45"/>
      <x:c r="E395" s="46" t="str">
        <x:f>IF(COUNTA(A395:D395)=0,"",IF(AND(OR(C395="",ISNUMBER(C395)),OR(D395="",ISNUMBER(D395)),COUNT(C395:D395)&gt;0,C395&gt;=0,D395&gt;=0),SUM(D395)-SUM(C395),""))</x:f>
      </x:c>
      <x:c r="F395" s="38"/>
      <x:c r="G395" s="50"/>
      <x:c r="H395" s="53" t="str">
        <x:f>IF(COUNTA(A395:D395,F395:G395)=0,"",IF(OR(A395="",B395=""),"Compte / libellé requis",IF(NOT(AND(LEN(TRIM(A395))&gt;=3,OR(LEFT(TRIM(A395),1)="1",LEFT(TRIM(A395),1)="2",LEFT(TRIM(A395),1)="3",LEFT(TRIM(A395),1)="4",LEFT(TRIM(A395),1)="5",LEFT(TRIM(A395),1)="6",LEFT(TRIM(A395),1)="7",LEFT(TRIM(A395),1)="8",LEFT(TRIM(A395),1)="9"))),"Compte à corriger",IF(NOT(AND(OR(C395="",ISNUMBER(C395)),OR(D395="",ISNUMBER(D395)),COUNT(C395:D395)&gt;0,C395&gt;=0,D395&gt;=0)),"Soldes à corriger",IF(COUNTIFS($A$14:$A$513,A395,$B$14:$B$513,B395,$C$14:$C$513,C395,$D$14:$D$513,D395,$F$14:$F$513,F395,$G$14:$G$513,G395)&gt;1,"Doublon exact",IF(LEFT(TRIM(A395),1)="7",IF(AND(F395&lt;&gt;"Avec droit",F395&lt;&gt;"Sans droit",F395&lt;&gt;"Exclu"),"TVA à qualifier",IF(AND(F395="Exclu",G395=""),"Exclusion à justifier","Prêt")),IF(AND(F395&lt;&gt;"",F395&lt;&gt;"Exclu"),"Qualification incohérente","Prêt")))))))</x:f>
      </x:c>
    </x:row>
    <x:row r="396" ht="35" customHeight="1">
      <x:c r="A396" s="41"/>
      <x:c r="B396" s="50"/>
      <x:c r="C396" s="45"/>
      <x:c r="D396" s="45"/>
      <x:c r="E396" s="46" t="str">
        <x:f>IF(COUNTA(A396:D396)=0,"",IF(AND(OR(C396="",ISNUMBER(C396)),OR(D396="",ISNUMBER(D396)),COUNT(C396:D396)&gt;0,C396&gt;=0,D396&gt;=0),SUM(D396)-SUM(C396),""))</x:f>
      </x:c>
      <x:c r="F396" s="38"/>
      <x:c r="G396" s="50"/>
      <x:c r="H396" s="53" t="str">
        <x:f>IF(COUNTA(A396:D396,F396:G396)=0,"",IF(OR(A396="",B396=""),"Compte / libellé requis",IF(NOT(AND(LEN(TRIM(A396))&gt;=3,OR(LEFT(TRIM(A396),1)="1",LEFT(TRIM(A396),1)="2",LEFT(TRIM(A396),1)="3",LEFT(TRIM(A396),1)="4",LEFT(TRIM(A396),1)="5",LEFT(TRIM(A396),1)="6",LEFT(TRIM(A396),1)="7",LEFT(TRIM(A396),1)="8",LEFT(TRIM(A396),1)="9"))),"Compte à corriger",IF(NOT(AND(OR(C396="",ISNUMBER(C396)),OR(D396="",ISNUMBER(D396)),COUNT(C396:D396)&gt;0,C396&gt;=0,D396&gt;=0)),"Soldes à corriger",IF(COUNTIFS($A$14:$A$513,A396,$B$14:$B$513,B396,$C$14:$C$513,C396,$D$14:$D$513,D396,$F$14:$F$513,F396,$G$14:$G$513,G396)&gt;1,"Doublon exact",IF(LEFT(TRIM(A396),1)="7",IF(AND(F396&lt;&gt;"Avec droit",F396&lt;&gt;"Sans droit",F396&lt;&gt;"Exclu"),"TVA à qualifier",IF(AND(F396="Exclu",G396=""),"Exclusion à justifier","Prêt")),IF(AND(F396&lt;&gt;"",F396&lt;&gt;"Exclu"),"Qualification incohérente","Prêt")))))))</x:f>
      </x:c>
    </x:row>
    <x:row r="397" ht="35" customHeight="1">
      <x:c r="A397" s="41"/>
      <x:c r="B397" s="50"/>
      <x:c r="C397" s="45"/>
      <x:c r="D397" s="45"/>
      <x:c r="E397" s="46" t="str">
        <x:f>IF(COUNTA(A397:D397)=0,"",IF(AND(OR(C397="",ISNUMBER(C397)),OR(D397="",ISNUMBER(D397)),COUNT(C397:D397)&gt;0,C397&gt;=0,D397&gt;=0),SUM(D397)-SUM(C397),""))</x:f>
      </x:c>
      <x:c r="F397" s="38"/>
      <x:c r="G397" s="50"/>
      <x:c r="H397" s="53" t="str">
        <x:f>IF(COUNTA(A397:D397,F397:G397)=0,"",IF(OR(A397="",B397=""),"Compte / libellé requis",IF(NOT(AND(LEN(TRIM(A397))&gt;=3,OR(LEFT(TRIM(A397),1)="1",LEFT(TRIM(A397),1)="2",LEFT(TRIM(A397),1)="3",LEFT(TRIM(A397),1)="4",LEFT(TRIM(A397),1)="5",LEFT(TRIM(A397),1)="6",LEFT(TRIM(A397),1)="7",LEFT(TRIM(A397),1)="8",LEFT(TRIM(A397),1)="9"))),"Compte à corriger",IF(NOT(AND(OR(C397="",ISNUMBER(C397)),OR(D397="",ISNUMBER(D397)),COUNT(C397:D397)&gt;0,C397&gt;=0,D397&gt;=0)),"Soldes à corriger",IF(COUNTIFS($A$14:$A$513,A397,$B$14:$B$513,B397,$C$14:$C$513,C397,$D$14:$D$513,D397,$F$14:$F$513,F397,$G$14:$G$513,G397)&gt;1,"Doublon exact",IF(LEFT(TRIM(A397),1)="7",IF(AND(F397&lt;&gt;"Avec droit",F397&lt;&gt;"Sans droit",F397&lt;&gt;"Exclu"),"TVA à qualifier",IF(AND(F397="Exclu",G397=""),"Exclusion à justifier","Prêt")),IF(AND(F397&lt;&gt;"",F397&lt;&gt;"Exclu"),"Qualification incohérente","Prêt")))))))</x:f>
      </x:c>
    </x:row>
    <x:row r="398" ht="35" customHeight="1">
      <x:c r="A398" s="41"/>
      <x:c r="B398" s="50"/>
      <x:c r="C398" s="45"/>
      <x:c r="D398" s="45"/>
      <x:c r="E398" s="46" t="str">
        <x:f>IF(COUNTA(A398:D398)=0,"",IF(AND(OR(C398="",ISNUMBER(C398)),OR(D398="",ISNUMBER(D398)),COUNT(C398:D398)&gt;0,C398&gt;=0,D398&gt;=0),SUM(D398)-SUM(C398),""))</x:f>
      </x:c>
      <x:c r="F398" s="38"/>
      <x:c r="G398" s="50"/>
      <x:c r="H398" s="53" t="str">
        <x:f>IF(COUNTA(A398:D398,F398:G398)=0,"",IF(OR(A398="",B398=""),"Compte / libellé requis",IF(NOT(AND(LEN(TRIM(A398))&gt;=3,OR(LEFT(TRIM(A398),1)="1",LEFT(TRIM(A398),1)="2",LEFT(TRIM(A398),1)="3",LEFT(TRIM(A398),1)="4",LEFT(TRIM(A398),1)="5",LEFT(TRIM(A398),1)="6",LEFT(TRIM(A398),1)="7",LEFT(TRIM(A398),1)="8",LEFT(TRIM(A398),1)="9"))),"Compte à corriger",IF(NOT(AND(OR(C398="",ISNUMBER(C398)),OR(D398="",ISNUMBER(D398)),COUNT(C398:D398)&gt;0,C398&gt;=0,D398&gt;=0)),"Soldes à corriger",IF(COUNTIFS($A$14:$A$513,A398,$B$14:$B$513,B398,$C$14:$C$513,C398,$D$14:$D$513,D398,$F$14:$F$513,F398,$G$14:$G$513,G398)&gt;1,"Doublon exact",IF(LEFT(TRIM(A398),1)="7",IF(AND(F398&lt;&gt;"Avec droit",F398&lt;&gt;"Sans droit",F398&lt;&gt;"Exclu"),"TVA à qualifier",IF(AND(F398="Exclu",G398=""),"Exclusion à justifier","Prêt")),IF(AND(F398&lt;&gt;"",F398&lt;&gt;"Exclu"),"Qualification incohérente","Prêt")))))))</x:f>
      </x:c>
    </x:row>
    <x:row r="399" ht="35" customHeight="1">
      <x:c r="A399" s="41"/>
      <x:c r="B399" s="50"/>
      <x:c r="C399" s="45"/>
      <x:c r="D399" s="45"/>
      <x:c r="E399" s="46" t="str">
        <x:f>IF(COUNTA(A399:D399)=0,"",IF(AND(OR(C399="",ISNUMBER(C399)),OR(D399="",ISNUMBER(D399)),COUNT(C399:D399)&gt;0,C399&gt;=0,D399&gt;=0),SUM(D399)-SUM(C399),""))</x:f>
      </x:c>
      <x:c r="F399" s="38"/>
      <x:c r="G399" s="50"/>
      <x:c r="H399" s="53" t="str">
        <x:f>IF(COUNTA(A399:D399,F399:G399)=0,"",IF(OR(A399="",B399=""),"Compte / libellé requis",IF(NOT(AND(LEN(TRIM(A399))&gt;=3,OR(LEFT(TRIM(A399),1)="1",LEFT(TRIM(A399),1)="2",LEFT(TRIM(A399),1)="3",LEFT(TRIM(A399),1)="4",LEFT(TRIM(A399),1)="5",LEFT(TRIM(A399),1)="6",LEFT(TRIM(A399),1)="7",LEFT(TRIM(A399),1)="8",LEFT(TRIM(A399),1)="9"))),"Compte à corriger",IF(NOT(AND(OR(C399="",ISNUMBER(C399)),OR(D399="",ISNUMBER(D399)),COUNT(C399:D399)&gt;0,C399&gt;=0,D399&gt;=0)),"Soldes à corriger",IF(COUNTIFS($A$14:$A$513,A399,$B$14:$B$513,B399,$C$14:$C$513,C399,$D$14:$D$513,D399,$F$14:$F$513,F399,$G$14:$G$513,G399)&gt;1,"Doublon exact",IF(LEFT(TRIM(A399),1)="7",IF(AND(F399&lt;&gt;"Avec droit",F399&lt;&gt;"Sans droit",F399&lt;&gt;"Exclu"),"TVA à qualifier",IF(AND(F399="Exclu",G399=""),"Exclusion à justifier","Prêt")),IF(AND(F399&lt;&gt;"",F399&lt;&gt;"Exclu"),"Qualification incohérente","Prêt")))))))</x:f>
      </x:c>
    </x:row>
    <x:row r="400" ht="35" customHeight="1">
      <x:c r="A400" s="41"/>
      <x:c r="B400" s="50"/>
      <x:c r="C400" s="45"/>
      <x:c r="D400" s="45"/>
      <x:c r="E400" s="46" t="str">
        <x:f>IF(COUNTA(A400:D400)=0,"",IF(AND(OR(C400="",ISNUMBER(C400)),OR(D400="",ISNUMBER(D400)),COUNT(C400:D400)&gt;0,C400&gt;=0,D400&gt;=0),SUM(D400)-SUM(C400),""))</x:f>
      </x:c>
      <x:c r="F400" s="38"/>
      <x:c r="G400" s="50"/>
      <x:c r="H400" s="53" t="str">
        <x:f>IF(COUNTA(A400:D400,F400:G400)=0,"",IF(OR(A400="",B400=""),"Compte / libellé requis",IF(NOT(AND(LEN(TRIM(A400))&gt;=3,OR(LEFT(TRIM(A400),1)="1",LEFT(TRIM(A400),1)="2",LEFT(TRIM(A400),1)="3",LEFT(TRIM(A400),1)="4",LEFT(TRIM(A400),1)="5",LEFT(TRIM(A400),1)="6",LEFT(TRIM(A400),1)="7",LEFT(TRIM(A400),1)="8",LEFT(TRIM(A400),1)="9"))),"Compte à corriger",IF(NOT(AND(OR(C400="",ISNUMBER(C400)),OR(D400="",ISNUMBER(D400)),COUNT(C400:D400)&gt;0,C400&gt;=0,D400&gt;=0)),"Soldes à corriger",IF(COUNTIFS($A$14:$A$513,A400,$B$14:$B$513,B400,$C$14:$C$513,C400,$D$14:$D$513,D400,$F$14:$F$513,F400,$G$14:$G$513,G400)&gt;1,"Doublon exact",IF(LEFT(TRIM(A400),1)="7",IF(AND(F400&lt;&gt;"Avec droit",F400&lt;&gt;"Sans droit",F400&lt;&gt;"Exclu"),"TVA à qualifier",IF(AND(F400="Exclu",G400=""),"Exclusion à justifier","Prêt")),IF(AND(F400&lt;&gt;"",F400&lt;&gt;"Exclu"),"Qualification incohérente","Prêt")))))))</x:f>
      </x:c>
    </x:row>
    <x:row r="401" ht="35" customHeight="1">
      <x:c r="A401" s="41"/>
      <x:c r="B401" s="50"/>
      <x:c r="C401" s="45"/>
      <x:c r="D401" s="45"/>
      <x:c r="E401" s="46" t="str">
        <x:f>IF(COUNTA(A401:D401)=0,"",IF(AND(OR(C401="",ISNUMBER(C401)),OR(D401="",ISNUMBER(D401)),COUNT(C401:D401)&gt;0,C401&gt;=0,D401&gt;=0),SUM(D401)-SUM(C401),""))</x:f>
      </x:c>
      <x:c r="F401" s="38"/>
      <x:c r="G401" s="50"/>
      <x:c r="H401" s="53" t="str">
        <x:f>IF(COUNTA(A401:D401,F401:G401)=0,"",IF(OR(A401="",B401=""),"Compte / libellé requis",IF(NOT(AND(LEN(TRIM(A401))&gt;=3,OR(LEFT(TRIM(A401),1)="1",LEFT(TRIM(A401),1)="2",LEFT(TRIM(A401),1)="3",LEFT(TRIM(A401),1)="4",LEFT(TRIM(A401),1)="5",LEFT(TRIM(A401),1)="6",LEFT(TRIM(A401),1)="7",LEFT(TRIM(A401),1)="8",LEFT(TRIM(A401),1)="9"))),"Compte à corriger",IF(NOT(AND(OR(C401="",ISNUMBER(C401)),OR(D401="",ISNUMBER(D401)),COUNT(C401:D401)&gt;0,C401&gt;=0,D401&gt;=0)),"Soldes à corriger",IF(COUNTIFS($A$14:$A$513,A401,$B$14:$B$513,B401,$C$14:$C$513,C401,$D$14:$D$513,D401,$F$14:$F$513,F401,$G$14:$G$513,G401)&gt;1,"Doublon exact",IF(LEFT(TRIM(A401),1)="7",IF(AND(F401&lt;&gt;"Avec droit",F401&lt;&gt;"Sans droit",F401&lt;&gt;"Exclu"),"TVA à qualifier",IF(AND(F401="Exclu",G401=""),"Exclusion à justifier","Prêt")),IF(AND(F401&lt;&gt;"",F401&lt;&gt;"Exclu"),"Qualification incohérente","Prêt")))))))</x:f>
      </x:c>
    </x:row>
    <x:row r="402" ht="35" customHeight="1">
      <x:c r="A402" s="41"/>
      <x:c r="B402" s="50"/>
      <x:c r="C402" s="45"/>
      <x:c r="D402" s="45"/>
      <x:c r="E402" s="46" t="str">
        <x:f>IF(COUNTA(A402:D402)=0,"",IF(AND(OR(C402="",ISNUMBER(C402)),OR(D402="",ISNUMBER(D402)),COUNT(C402:D402)&gt;0,C402&gt;=0,D402&gt;=0),SUM(D402)-SUM(C402),""))</x:f>
      </x:c>
      <x:c r="F402" s="38"/>
      <x:c r="G402" s="50"/>
      <x:c r="H402" s="53" t="str">
        <x:f>IF(COUNTA(A402:D402,F402:G402)=0,"",IF(OR(A402="",B402=""),"Compte / libellé requis",IF(NOT(AND(LEN(TRIM(A402))&gt;=3,OR(LEFT(TRIM(A402),1)="1",LEFT(TRIM(A402),1)="2",LEFT(TRIM(A402),1)="3",LEFT(TRIM(A402),1)="4",LEFT(TRIM(A402),1)="5",LEFT(TRIM(A402),1)="6",LEFT(TRIM(A402),1)="7",LEFT(TRIM(A402),1)="8",LEFT(TRIM(A402),1)="9"))),"Compte à corriger",IF(NOT(AND(OR(C402="",ISNUMBER(C402)),OR(D402="",ISNUMBER(D402)),COUNT(C402:D402)&gt;0,C402&gt;=0,D402&gt;=0)),"Soldes à corriger",IF(COUNTIFS($A$14:$A$513,A402,$B$14:$B$513,B402,$C$14:$C$513,C402,$D$14:$D$513,D402,$F$14:$F$513,F402,$G$14:$G$513,G402)&gt;1,"Doublon exact",IF(LEFT(TRIM(A402),1)="7",IF(AND(F402&lt;&gt;"Avec droit",F402&lt;&gt;"Sans droit",F402&lt;&gt;"Exclu"),"TVA à qualifier",IF(AND(F402="Exclu",G402=""),"Exclusion à justifier","Prêt")),IF(AND(F402&lt;&gt;"",F402&lt;&gt;"Exclu"),"Qualification incohérente","Prêt")))))))</x:f>
      </x:c>
    </x:row>
    <x:row r="403" ht="35" customHeight="1">
      <x:c r="A403" s="41"/>
      <x:c r="B403" s="50"/>
      <x:c r="C403" s="45"/>
      <x:c r="D403" s="45"/>
      <x:c r="E403" s="46" t="str">
        <x:f>IF(COUNTA(A403:D403)=0,"",IF(AND(OR(C403="",ISNUMBER(C403)),OR(D403="",ISNUMBER(D403)),COUNT(C403:D403)&gt;0,C403&gt;=0,D403&gt;=0),SUM(D403)-SUM(C403),""))</x:f>
      </x:c>
      <x:c r="F403" s="38"/>
      <x:c r="G403" s="50"/>
      <x:c r="H403" s="53" t="str">
        <x:f>IF(COUNTA(A403:D403,F403:G403)=0,"",IF(OR(A403="",B403=""),"Compte / libellé requis",IF(NOT(AND(LEN(TRIM(A403))&gt;=3,OR(LEFT(TRIM(A403),1)="1",LEFT(TRIM(A403),1)="2",LEFT(TRIM(A403),1)="3",LEFT(TRIM(A403),1)="4",LEFT(TRIM(A403),1)="5",LEFT(TRIM(A403),1)="6",LEFT(TRIM(A403),1)="7",LEFT(TRIM(A403),1)="8",LEFT(TRIM(A403),1)="9"))),"Compte à corriger",IF(NOT(AND(OR(C403="",ISNUMBER(C403)),OR(D403="",ISNUMBER(D403)),COUNT(C403:D403)&gt;0,C403&gt;=0,D403&gt;=0)),"Soldes à corriger",IF(COUNTIFS($A$14:$A$513,A403,$B$14:$B$513,B403,$C$14:$C$513,C403,$D$14:$D$513,D403,$F$14:$F$513,F403,$G$14:$G$513,G403)&gt;1,"Doublon exact",IF(LEFT(TRIM(A403),1)="7",IF(AND(F403&lt;&gt;"Avec droit",F403&lt;&gt;"Sans droit",F403&lt;&gt;"Exclu"),"TVA à qualifier",IF(AND(F403="Exclu",G403=""),"Exclusion à justifier","Prêt")),IF(AND(F403&lt;&gt;"",F403&lt;&gt;"Exclu"),"Qualification incohérente","Prêt")))))))</x:f>
      </x:c>
    </x:row>
    <x:row r="404" ht="35" customHeight="1">
      <x:c r="A404" s="41"/>
      <x:c r="B404" s="50"/>
      <x:c r="C404" s="45"/>
      <x:c r="D404" s="45"/>
      <x:c r="E404" s="46" t="str">
        <x:f>IF(COUNTA(A404:D404)=0,"",IF(AND(OR(C404="",ISNUMBER(C404)),OR(D404="",ISNUMBER(D404)),COUNT(C404:D404)&gt;0,C404&gt;=0,D404&gt;=0),SUM(D404)-SUM(C404),""))</x:f>
      </x:c>
      <x:c r="F404" s="38"/>
      <x:c r="G404" s="50"/>
      <x:c r="H404" s="53" t="str">
        <x:f>IF(COUNTA(A404:D404,F404:G404)=0,"",IF(OR(A404="",B404=""),"Compte / libellé requis",IF(NOT(AND(LEN(TRIM(A404))&gt;=3,OR(LEFT(TRIM(A404),1)="1",LEFT(TRIM(A404),1)="2",LEFT(TRIM(A404),1)="3",LEFT(TRIM(A404),1)="4",LEFT(TRIM(A404),1)="5",LEFT(TRIM(A404),1)="6",LEFT(TRIM(A404),1)="7",LEFT(TRIM(A404),1)="8",LEFT(TRIM(A404),1)="9"))),"Compte à corriger",IF(NOT(AND(OR(C404="",ISNUMBER(C404)),OR(D404="",ISNUMBER(D404)),COUNT(C404:D404)&gt;0,C404&gt;=0,D404&gt;=0)),"Soldes à corriger",IF(COUNTIFS($A$14:$A$513,A404,$B$14:$B$513,B404,$C$14:$C$513,C404,$D$14:$D$513,D404,$F$14:$F$513,F404,$G$14:$G$513,G404)&gt;1,"Doublon exact",IF(LEFT(TRIM(A404),1)="7",IF(AND(F404&lt;&gt;"Avec droit",F404&lt;&gt;"Sans droit",F404&lt;&gt;"Exclu"),"TVA à qualifier",IF(AND(F404="Exclu",G404=""),"Exclusion à justifier","Prêt")),IF(AND(F404&lt;&gt;"",F404&lt;&gt;"Exclu"),"Qualification incohérente","Prêt")))))))</x:f>
      </x:c>
    </x:row>
    <x:row r="405" ht="35" customHeight="1">
      <x:c r="A405" s="41"/>
      <x:c r="B405" s="50"/>
      <x:c r="C405" s="45"/>
      <x:c r="D405" s="45"/>
      <x:c r="E405" s="46" t="str">
        <x:f>IF(COUNTA(A405:D405)=0,"",IF(AND(OR(C405="",ISNUMBER(C405)),OR(D405="",ISNUMBER(D405)),COUNT(C405:D405)&gt;0,C405&gt;=0,D405&gt;=0),SUM(D405)-SUM(C405),""))</x:f>
      </x:c>
      <x:c r="F405" s="38"/>
      <x:c r="G405" s="50"/>
      <x:c r="H405" s="53" t="str">
        <x:f>IF(COUNTA(A405:D405,F405:G405)=0,"",IF(OR(A405="",B405=""),"Compte / libellé requis",IF(NOT(AND(LEN(TRIM(A405))&gt;=3,OR(LEFT(TRIM(A405),1)="1",LEFT(TRIM(A405),1)="2",LEFT(TRIM(A405),1)="3",LEFT(TRIM(A405),1)="4",LEFT(TRIM(A405),1)="5",LEFT(TRIM(A405),1)="6",LEFT(TRIM(A405),1)="7",LEFT(TRIM(A405),1)="8",LEFT(TRIM(A405),1)="9"))),"Compte à corriger",IF(NOT(AND(OR(C405="",ISNUMBER(C405)),OR(D405="",ISNUMBER(D405)),COUNT(C405:D405)&gt;0,C405&gt;=0,D405&gt;=0)),"Soldes à corriger",IF(COUNTIFS($A$14:$A$513,A405,$B$14:$B$513,B405,$C$14:$C$513,C405,$D$14:$D$513,D405,$F$14:$F$513,F405,$G$14:$G$513,G405)&gt;1,"Doublon exact",IF(LEFT(TRIM(A405),1)="7",IF(AND(F405&lt;&gt;"Avec droit",F405&lt;&gt;"Sans droit",F405&lt;&gt;"Exclu"),"TVA à qualifier",IF(AND(F405="Exclu",G405=""),"Exclusion à justifier","Prêt")),IF(AND(F405&lt;&gt;"",F405&lt;&gt;"Exclu"),"Qualification incohérente","Prêt")))))))</x:f>
      </x:c>
    </x:row>
    <x:row r="406" ht="35" customHeight="1">
      <x:c r="A406" s="41"/>
      <x:c r="B406" s="50"/>
      <x:c r="C406" s="45"/>
      <x:c r="D406" s="45"/>
      <x:c r="E406" s="46" t="str">
        <x:f>IF(COUNTA(A406:D406)=0,"",IF(AND(OR(C406="",ISNUMBER(C406)),OR(D406="",ISNUMBER(D406)),COUNT(C406:D406)&gt;0,C406&gt;=0,D406&gt;=0),SUM(D406)-SUM(C406),""))</x:f>
      </x:c>
      <x:c r="F406" s="38"/>
      <x:c r="G406" s="50"/>
      <x:c r="H406" s="53" t="str">
        <x:f>IF(COUNTA(A406:D406,F406:G406)=0,"",IF(OR(A406="",B406=""),"Compte / libellé requis",IF(NOT(AND(LEN(TRIM(A406))&gt;=3,OR(LEFT(TRIM(A406),1)="1",LEFT(TRIM(A406),1)="2",LEFT(TRIM(A406),1)="3",LEFT(TRIM(A406),1)="4",LEFT(TRIM(A406),1)="5",LEFT(TRIM(A406),1)="6",LEFT(TRIM(A406),1)="7",LEFT(TRIM(A406),1)="8",LEFT(TRIM(A406),1)="9"))),"Compte à corriger",IF(NOT(AND(OR(C406="",ISNUMBER(C406)),OR(D406="",ISNUMBER(D406)),COUNT(C406:D406)&gt;0,C406&gt;=0,D406&gt;=0)),"Soldes à corriger",IF(COUNTIFS($A$14:$A$513,A406,$B$14:$B$513,B406,$C$14:$C$513,C406,$D$14:$D$513,D406,$F$14:$F$513,F406,$G$14:$G$513,G406)&gt;1,"Doublon exact",IF(LEFT(TRIM(A406),1)="7",IF(AND(F406&lt;&gt;"Avec droit",F406&lt;&gt;"Sans droit",F406&lt;&gt;"Exclu"),"TVA à qualifier",IF(AND(F406="Exclu",G406=""),"Exclusion à justifier","Prêt")),IF(AND(F406&lt;&gt;"",F406&lt;&gt;"Exclu"),"Qualification incohérente","Prêt")))))))</x:f>
      </x:c>
    </x:row>
    <x:row r="407" ht="35" customHeight="1">
      <x:c r="A407" s="41"/>
      <x:c r="B407" s="50"/>
      <x:c r="C407" s="45"/>
      <x:c r="D407" s="45"/>
      <x:c r="E407" s="46" t="str">
        <x:f>IF(COUNTA(A407:D407)=0,"",IF(AND(OR(C407="",ISNUMBER(C407)),OR(D407="",ISNUMBER(D407)),COUNT(C407:D407)&gt;0,C407&gt;=0,D407&gt;=0),SUM(D407)-SUM(C407),""))</x:f>
      </x:c>
      <x:c r="F407" s="38"/>
      <x:c r="G407" s="50"/>
      <x:c r="H407" s="53" t="str">
        <x:f>IF(COUNTA(A407:D407,F407:G407)=0,"",IF(OR(A407="",B407=""),"Compte / libellé requis",IF(NOT(AND(LEN(TRIM(A407))&gt;=3,OR(LEFT(TRIM(A407),1)="1",LEFT(TRIM(A407),1)="2",LEFT(TRIM(A407),1)="3",LEFT(TRIM(A407),1)="4",LEFT(TRIM(A407),1)="5",LEFT(TRIM(A407),1)="6",LEFT(TRIM(A407),1)="7",LEFT(TRIM(A407),1)="8",LEFT(TRIM(A407),1)="9"))),"Compte à corriger",IF(NOT(AND(OR(C407="",ISNUMBER(C407)),OR(D407="",ISNUMBER(D407)),COUNT(C407:D407)&gt;0,C407&gt;=0,D407&gt;=0)),"Soldes à corriger",IF(COUNTIFS($A$14:$A$513,A407,$B$14:$B$513,B407,$C$14:$C$513,C407,$D$14:$D$513,D407,$F$14:$F$513,F407,$G$14:$G$513,G407)&gt;1,"Doublon exact",IF(LEFT(TRIM(A407),1)="7",IF(AND(F407&lt;&gt;"Avec droit",F407&lt;&gt;"Sans droit",F407&lt;&gt;"Exclu"),"TVA à qualifier",IF(AND(F407="Exclu",G407=""),"Exclusion à justifier","Prêt")),IF(AND(F407&lt;&gt;"",F407&lt;&gt;"Exclu"),"Qualification incohérente","Prêt")))))))</x:f>
      </x:c>
    </x:row>
    <x:row r="408" ht="35" customHeight="1">
      <x:c r="A408" s="41"/>
      <x:c r="B408" s="50"/>
      <x:c r="C408" s="45"/>
      <x:c r="D408" s="45"/>
      <x:c r="E408" s="46" t="str">
        <x:f>IF(COUNTA(A408:D408)=0,"",IF(AND(OR(C408="",ISNUMBER(C408)),OR(D408="",ISNUMBER(D408)),COUNT(C408:D408)&gt;0,C408&gt;=0,D408&gt;=0),SUM(D408)-SUM(C408),""))</x:f>
      </x:c>
      <x:c r="F408" s="38"/>
      <x:c r="G408" s="50"/>
      <x:c r="H408" s="53" t="str">
        <x:f>IF(COUNTA(A408:D408,F408:G408)=0,"",IF(OR(A408="",B408=""),"Compte / libellé requis",IF(NOT(AND(LEN(TRIM(A408))&gt;=3,OR(LEFT(TRIM(A408),1)="1",LEFT(TRIM(A408),1)="2",LEFT(TRIM(A408),1)="3",LEFT(TRIM(A408),1)="4",LEFT(TRIM(A408),1)="5",LEFT(TRIM(A408),1)="6",LEFT(TRIM(A408),1)="7",LEFT(TRIM(A408),1)="8",LEFT(TRIM(A408),1)="9"))),"Compte à corriger",IF(NOT(AND(OR(C408="",ISNUMBER(C408)),OR(D408="",ISNUMBER(D408)),COUNT(C408:D408)&gt;0,C408&gt;=0,D408&gt;=0)),"Soldes à corriger",IF(COUNTIFS($A$14:$A$513,A408,$B$14:$B$513,B408,$C$14:$C$513,C408,$D$14:$D$513,D408,$F$14:$F$513,F408,$G$14:$G$513,G408)&gt;1,"Doublon exact",IF(LEFT(TRIM(A408),1)="7",IF(AND(F408&lt;&gt;"Avec droit",F408&lt;&gt;"Sans droit",F408&lt;&gt;"Exclu"),"TVA à qualifier",IF(AND(F408="Exclu",G408=""),"Exclusion à justifier","Prêt")),IF(AND(F408&lt;&gt;"",F408&lt;&gt;"Exclu"),"Qualification incohérente","Prêt")))))))</x:f>
      </x:c>
    </x:row>
    <x:row r="409" ht="35" customHeight="1">
      <x:c r="A409" s="41"/>
      <x:c r="B409" s="50"/>
      <x:c r="C409" s="45"/>
      <x:c r="D409" s="45"/>
      <x:c r="E409" s="46" t="str">
        <x:f>IF(COUNTA(A409:D409)=0,"",IF(AND(OR(C409="",ISNUMBER(C409)),OR(D409="",ISNUMBER(D409)),COUNT(C409:D409)&gt;0,C409&gt;=0,D409&gt;=0),SUM(D409)-SUM(C409),""))</x:f>
      </x:c>
      <x:c r="F409" s="38"/>
      <x:c r="G409" s="50"/>
      <x:c r="H409" s="53" t="str">
        <x:f>IF(COUNTA(A409:D409,F409:G409)=0,"",IF(OR(A409="",B409=""),"Compte / libellé requis",IF(NOT(AND(LEN(TRIM(A409))&gt;=3,OR(LEFT(TRIM(A409),1)="1",LEFT(TRIM(A409),1)="2",LEFT(TRIM(A409),1)="3",LEFT(TRIM(A409),1)="4",LEFT(TRIM(A409),1)="5",LEFT(TRIM(A409),1)="6",LEFT(TRIM(A409),1)="7",LEFT(TRIM(A409),1)="8",LEFT(TRIM(A409),1)="9"))),"Compte à corriger",IF(NOT(AND(OR(C409="",ISNUMBER(C409)),OR(D409="",ISNUMBER(D409)),COUNT(C409:D409)&gt;0,C409&gt;=0,D409&gt;=0)),"Soldes à corriger",IF(COUNTIFS($A$14:$A$513,A409,$B$14:$B$513,B409,$C$14:$C$513,C409,$D$14:$D$513,D409,$F$14:$F$513,F409,$G$14:$G$513,G409)&gt;1,"Doublon exact",IF(LEFT(TRIM(A409),1)="7",IF(AND(F409&lt;&gt;"Avec droit",F409&lt;&gt;"Sans droit",F409&lt;&gt;"Exclu"),"TVA à qualifier",IF(AND(F409="Exclu",G409=""),"Exclusion à justifier","Prêt")),IF(AND(F409&lt;&gt;"",F409&lt;&gt;"Exclu"),"Qualification incohérente","Prêt")))))))</x:f>
      </x:c>
    </x:row>
    <x:row r="410" ht="35" customHeight="1">
      <x:c r="A410" s="41"/>
      <x:c r="B410" s="50"/>
      <x:c r="C410" s="45"/>
      <x:c r="D410" s="45"/>
      <x:c r="E410" s="46" t="str">
        <x:f>IF(COUNTA(A410:D410)=0,"",IF(AND(OR(C410="",ISNUMBER(C410)),OR(D410="",ISNUMBER(D410)),COUNT(C410:D410)&gt;0,C410&gt;=0,D410&gt;=0),SUM(D410)-SUM(C410),""))</x:f>
      </x:c>
      <x:c r="F410" s="38"/>
      <x:c r="G410" s="50"/>
      <x:c r="H410" s="53" t="str">
        <x:f>IF(COUNTA(A410:D410,F410:G410)=0,"",IF(OR(A410="",B410=""),"Compte / libellé requis",IF(NOT(AND(LEN(TRIM(A410))&gt;=3,OR(LEFT(TRIM(A410),1)="1",LEFT(TRIM(A410),1)="2",LEFT(TRIM(A410),1)="3",LEFT(TRIM(A410),1)="4",LEFT(TRIM(A410),1)="5",LEFT(TRIM(A410),1)="6",LEFT(TRIM(A410),1)="7",LEFT(TRIM(A410),1)="8",LEFT(TRIM(A410),1)="9"))),"Compte à corriger",IF(NOT(AND(OR(C410="",ISNUMBER(C410)),OR(D410="",ISNUMBER(D410)),COUNT(C410:D410)&gt;0,C410&gt;=0,D410&gt;=0)),"Soldes à corriger",IF(COUNTIFS($A$14:$A$513,A410,$B$14:$B$513,B410,$C$14:$C$513,C410,$D$14:$D$513,D410,$F$14:$F$513,F410,$G$14:$G$513,G410)&gt;1,"Doublon exact",IF(LEFT(TRIM(A410),1)="7",IF(AND(F410&lt;&gt;"Avec droit",F410&lt;&gt;"Sans droit",F410&lt;&gt;"Exclu"),"TVA à qualifier",IF(AND(F410="Exclu",G410=""),"Exclusion à justifier","Prêt")),IF(AND(F410&lt;&gt;"",F410&lt;&gt;"Exclu"),"Qualification incohérente","Prêt")))))))</x:f>
      </x:c>
    </x:row>
    <x:row r="411" ht="35" customHeight="1">
      <x:c r="A411" s="41"/>
      <x:c r="B411" s="50"/>
      <x:c r="C411" s="45"/>
      <x:c r="D411" s="45"/>
      <x:c r="E411" s="46" t="str">
        <x:f>IF(COUNTA(A411:D411)=0,"",IF(AND(OR(C411="",ISNUMBER(C411)),OR(D411="",ISNUMBER(D411)),COUNT(C411:D411)&gt;0,C411&gt;=0,D411&gt;=0),SUM(D411)-SUM(C411),""))</x:f>
      </x:c>
      <x:c r="F411" s="38"/>
      <x:c r="G411" s="50"/>
      <x:c r="H411" s="53" t="str">
        <x:f>IF(COUNTA(A411:D411,F411:G411)=0,"",IF(OR(A411="",B411=""),"Compte / libellé requis",IF(NOT(AND(LEN(TRIM(A411))&gt;=3,OR(LEFT(TRIM(A411),1)="1",LEFT(TRIM(A411),1)="2",LEFT(TRIM(A411),1)="3",LEFT(TRIM(A411),1)="4",LEFT(TRIM(A411),1)="5",LEFT(TRIM(A411),1)="6",LEFT(TRIM(A411),1)="7",LEFT(TRIM(A411),1)="8",LEFT(TRIM(A411),1)="9"))),"Compte à corriger",IF(NOT(AND(OR(C411="",ISNUMBER(C411)),OR(D411="",ISNUMBER(D411)),COUNT(C411:D411)&gt;0,C411&gt;=0,D411&gt;=0)),"Soldes à corriger",IF(COUNTIFS($A$14:$A$513,A411,$B$14:$B$513,B411,$C$14:$C$513,C411,$D$14:$D$513,D411,$F$14:$F$513,F411,$G$14:$G$513,G411)&gt;1,"Doublon exact",IF(LEFT(TRIM(A411),1)="7",IF(AND(F411&lt;&gt;"Avec droit",F411&lt;&gt;"Sans droit",F411&lt;&gt;"Exclu"),"TVA à qualifier",IF(AND(F411="Exclu",G411=""),"Exclusion à justifier","Prêt")),IF(AND(F411&lt;&gt;"",F411&lt;&gt;"Exclu"),"Qualification incohérente","Prêt")))))))</x:f>
      </x:c>
    </x:row>
    <x:row r="412" ht="35" customHeight="1">
      <x:c r="A412" s="41"/>
      <x:c r="B412" s="50"/>
      <x:c r="C412" s="45"/>
      <x:c r="D412" s="45"/>
      <x:c r="E412" s="46" t="str">
        <x:f>IF(COUNTA(A412:D412)=0,"",IF(AND(OR(C412="",ISNUMBER(C412)),OR(D412="",ISNUMBER(D412)),COUNT(C412:D412)&gt;0,C412&gt;=0,D412&gt;=0),SUM(D412)-SUM(C412),""))</x:f>
      </x:c>
      <x:c r="F412" s="38"/>
      <x:c r="G412" s="50"/>
      <x:c r="H412" s="53" t="str">
        <x:f>IF(COUNTA(A412:D412,F412:G412)=0,"",IF(OR(A412="",B412=""),"Compte / libellé requis",IF(NOT(AND(LEN(TRIM(A412))&gt;=3,OR(LEFT(TRIM(A412),1)="1",LEFT(TRIM(A412),1)="2",LEFT(TRIM(A412),1)="3",LEFT(TRIM(A412),1)="4",LEFT(TRIM(A412),1)="5",LEFT(TRIM(A412),1)="6",LEFT(TRIM(A412),1)="7",LEFT(TRIM(A412),1)="8",LEFT(TRIM(A412),1)="9"))),"Compte à corriger",IF(NOT(AND(OR(C412="",ISNUMBER(C412)),OR(D412="",ISNUMBER(D412)),COUNT(C412:D412)&gt;0,C412&gt;=0,D412&gt;=0)),"Soldes à corriger",IF(COUNTIFS($A$14:$A$513,A412,$B$14:$B$513,B412,$C$14:$C$513,C412,$D$14:$D$513,D412,$F$14:$F$513,F412,$G$14:$G$513,G412)&gt;1,"Doublon exact",IF(LEFT(TRIM(A412),1)="7",IF(AND(F412&lt;&gt;"Avec droit",F412&lt;&gt;"Sans droit",F412&lt;&gt;"Exclu"),"TVA à qualifier",IF(AND(F412="Exclu",G412=""),"Exclusion à justifier","Prêt")),IF(AND(F412&lt;&gt;"",F412&lt;&gt;"Exclu"),"Qualification incohérente","Prêt")))))))</x:f>
      </x:c>
    </x:row>
    <x:row r="413" ht="35" customHeight="1">
      <x:c r="A413" s="41"/>
      <x:c r="B413" s="50"/>
      <x:c r="C413" s="45"/>
      <x:c r="D413" s="45"/>
      <x:c r="E413" s="46" t="str">
        <x:f>IF(COUNTA(A413:D413)=0,"",IF(AND(OR(C413="",ISNUMBER(C413)),OR(D413="",ISNUMBER(D413)),COUNT(C413:D413)&gt;0,C413&gt;=0,D413&gt;=0),SUM(D413)-SUM(C413),""))</x:f>
      </x:c>
      <x:c r="F413" s="38"/>
      <x:c r="G413" s="50"/>
      <x:c r="H413" s="53" t="str">
        <x:f>IF(COUNTA(A413:D413,F413:G413)=0,"",IF(OR(A413="",B413=""),"Compte / libellé requis",IF(NOT(AND(LEN(TRIM(A413))&gt;=3,OR(LEFT(TRIM(A413),1)="1",LEFT(TRIM(A413),1)="2",LEFT(TRIM(A413),1)="3",LEFT(TRIM(A413),1)="4",LEFT(TRIM(A413),1)="5",LEFT(TRIM(A413),1)="6",LEFT(TRIM(A413),1)="7",LEFT(TRIM(A413),1)="8",LEFT(TRIM(A413),1)="9"))),"Compte à corriger",IF(NOT(AND(OR(C413="",ISNUMBER(C413)),OR(D413="",ISNUMBER(D413)),COUNT(C413:D413)&gt;0,C413&gt;=0,D413&gt;=0)),"Soldes à corriger",IF(COUNTIFS($A$14:$A$513,A413,$B$14:$B$513,B413,$C$14:$C$513,C413,$D$14:$D$513,D413,$F$14:$F$513,F413,$G$14:$G$513,G413)&gt;1,"Doublon exact",IF(LEFT(TRIM(A413),1)="7",IF(AND(F413&lt;&gt;"Avec droit",F413&lt;&gt;"Sans droit",F413&lt;&gt;"Exclu"),"TVA à qualifier",IF(AND(F413="Exclu",G413=""),"Exclusion à justifier","Prêt")),IF(AND(F413&lt;&gt;"",F413&lt;&gt;"Exclu"),"Qualification incohérente","Prêt")))))))</x:f>
      </x:c>
    </x:row>
    <x:row r="414" ht="35" customHeight="1">
      <x:c r="A414" s="41"/>
      <x:c r="B414" s="50"/>
      <x:c r="C414" s="45"/>
      <x:c r="D414" s="45"/>
      <x:c r="E414" s="46" t="str">
        <x:f>IF(COUNTA(A414:D414)=0,"",IF(AND(OR(C414="",ISNUMBER(C414)),OR(D414="",ISNUMBER(D414)),COUNT(C414:D414)&gt;0,C414&gt;=0,D414&gt;=0),SUM(D414)-SUM(C414),""))</x:f>
      </x:c>
      <x:c r="F414" s="38"/>
      <x:c r="G414" s="50"/>
      <x:c r="H414" s="53" t="str">
        <x:f>IF(COUNTA(A414:D414,F414:G414)=0,"",IF(OR(A414="",B414=""),"Compte / libellé requis",IF(NOT(AND(LEN(TRIM(A414))&gt;=3,OR(LEFT(TRIM(A414),1)="1",LEFT(TRIM(A414),1)="2",LEFT(TRIM(A414),1)="3",LEFT(TRIM(A414),1)="4",LEFT(TRIM(A414),1)="5",LEFT(TRIM(A414),1)="6",LEFT(TRIM(A414),1)="7",LEFT(TRIM(A414),1)="8",LEFT(TRIM(A414),1)="9"))),"Compte à corriger",IF(NOT(AND(OR(C414="",ISNUMBER(C414)),OR(D414="",ISNUMBER(D414)),COUNT(C414:D414)&gt;0,C414&gt;=0,D414&gt;=0)),"Soldes à corriger",IF(COUNTIFS($A$14:$A$513,A414,$B$14:$B$513,B414,$C$14:$C$513,C414,$D$14:$D$513,D414,$F$14:$F$513,F414,$G$14:$G$513,G414)&gt;1,"Doublon exact",IF(LEFT(TRIM(A414),1)="7",IF(AND(F414&lt;&gt;"Avec droit",F414&lt;&gt;"Sans droit",F414&lt;&gt;"Exclu"),"TVA à qualifier",IF(AND(F414="Exclu",G414=""),"Exclusion à justifier","Prêt")),IF(AND(F414&lt;&gt;"",F414&lt;&gt;"Exclu"),"Qualification incohérente","Prêt")))))))</x:f>
      </x:c>
    </x:row>
    <x:row r="415" ht="35" customHeight="1">
      <x:c r="A415" s="41"/>
      <x:c r="B415" s="50"/>
      <x:c r="C415" s="45"/>
      <x:c r="D415" s="45"/>
      <x:c r="E415" s="46" t="str">
        <x:f>IF(COUNTA(A415:D415)=0,"",IF(AND(OR(C415="",ISNUMBER(C415)),OR(D415="",ISNUMBER(D415)),COUNT(C415:D415)&gt;0,C415&gt;=0,D415&gt;=0),SUM(D415)-SUM(C415),""))</x:f>
      </x:c>
      <x:c r="F415" s="38"/>
      <x:c r="G415" s="50"/>
      <x:c r="H415" s="53" t="str">
        <x:f>IF(COUNTA(A415:D415,F415:G415)=0,"",IF(OR(A415="",B415=""),"Compte / libellé requis",IF(NOT(AND(LEN(TRIM(A415))&gt;=3,OR(LEFT(TRIM(A415),1)="1",LEFT(TRIM(A415),1)="2",LEFT(TRIM(A415),1)="3",LEFT(TRIM(A415),1)="4",LEFT(TRIM(A415),1)="5",LEFT(TRIM(A415),1)="6",LEFT(TRIM(A415),1)="7",LEFT(TRIM(A415),1)="8",LEFT(TRIM(A415),1)="9"))),"Compte à corriger",IF(NOT(AND(OR(C415="",ISNUMBER(C415)),OR(D415="",ISNUMBER(D415)),COUNT(C415:D415)&gt;0,C415&gt;=0,D415&gt;=0)),"Soldes à corriger",IF(COUNTIFS($A$14:$A$513,A415,$B$14:$B$513,B415,$C$14:$C$513,C415,$D$14:$D$513,D415,$F$14:$F$513,F415,$G$14:$G$513,G415)&gt;1,"Doublon exact",IF(LEFT(TRIM(A415),1)="7",IF(AND(F415&lt;&gt;"Avec droit",F415&lt;&gt;"Sans droit",F415&lt;&gt;"Exclu"),"TVA à qualifier",IF(AND(F415="Exclu",G415=""),"Exclusion à justifier","Prêt")),IF(AND(F415&lt;&gt;"",F415&lt;&gt;"Exclu"),"Qualification incohérente","Prêt")))))))</x:f>
      </x:c>
    </x:row>
    <x:row r="416" ht="35" customHeight="1">
      <x:c r="A416" s="41"/>
      <x:c r="B416" s="50"/>
      <x:c r="C416" s="45"/>
      <x:c r="D416" s="45"/>
      <x:c r="E416" s="46" t="str">
        <x:f>IF(COUNTA(A416:D416)=0,"",IF(AND(OR(C416="",ISNUMBER(C416)),OR(D416="",ISNUMBER(D416)),COUNT(C416:D416)&gt;0,C416&gt;=0,D416&gt;=0),SUM(D416)-SUM(C416),""))</x:f>
      </x:c>
      <x:c r="F416" s="38"/>
      <x:c r="G416" s="50"/>
      <x:c r="H416" s="53" t="str">
        <x:f>IF(COUNTA(A416:D416,F416:G416)=0,"",IF(OR(A416="",B416=""),"Compte / libellé requis",IF(NOT(AND(LEN(TRIM(A416))&gt;=3,OR(LEFT(TRIM(A416),1)="1",LEFT(TRIM(A416),1)="2",LEFT(TRIM(A416),1)="3",LEFT(TRIM(A416),1)="4",LEFT(TRIM(A416),1)="5",LEFT(TRIM(A416),1)="6",LEFT(TRIM(A416),1)="7",LEFT(TRIM(A416),1)="8",LEFT(TRIM(A416),1)="9"))),"Compte à corriger",IF(NOT(AND(OR(C416="",ISNUMBER(C416)),OR(D416="",ISNUMBER(D416)),COUNT(C416:D416)&gt;0,C416&gt;=0,D416&gt;=0)),"Soldes à corriger",IF(COUNTIFS($A$14:$A$513,A416,$B$14:$B$513,B416,$C$14:$C$513,C416,$D$14:$D$513,D416,$F$14:$F$513,F416,$G$14:$G$513,G416)&gt;1,"Doublon exact",IF(LEFT(TRIM(A416),1)="7",IF(AND(F416&lt;&gt;"Avec droit",F416&lt;&gt;"Sans droit",F416&lt;&gt;"Exclu"),"TVA à qualifier",IF(AND(F416="Exclu",G416=""),"Exclusion à justifier","Prêt")),IF(AND(F416&lt;&gt;"",F416&lt;&gt;"Exclu"),"Qualification incohérente","Prêt")))))))</x:f>
      </x:c>
    </x:row>
    <x:row r="417" ht="35" customHeight="1">
      <x:c r="A417" s="41"/>
      <x:c r="B417" s="50"/>
      <x:c r="C417" s="45"/>
      <x:c r="D417" s="45"/>
      <x:c r="E417" s="46" t="str">
        <x:f>IF(COUNTA(A417:D417)=0,"",IF(AND(OR(C417="",ISNUMBER(C417)),OR(D417="",ISNUMBER(D417)),COUNT(C417:D417)&gt;0,C417&gt;=0,D417&gt;=0),SUM(D417)-SUM(C417),""))</x:f>
      </x:c>
      <x:c r="F417" s="38"/>
      <x:c r="G417" s="50"/>
      <x:c r="H417" s="53" t="str">
        <x:f>IF(COUNTA(A417:D417,F417:G417)=0,"",IF(OR(A417="",B417=""),"Compte / libellé requis",IF(NOT(AND(LEN(TRIM(A417))&gt;=3,OR(LEFT(TRIM(A417),1)="1",LEFT(TRIM(A417),1)="2",LEFT(TRIM(A417),1)="3",LEFT(TRIM(A417),1)="4",LEFT(TRIM(A417),1)="5",LEFT(TRIM(A417),1)="6",LEFT(TRIM(A417),1)="7",LEFT(TRIM(A417),1)="8",LEFT(TRIM(A417),1)="9"))),"Compte à corriger",IF(NOT(AND(OR(C417="",ISNUMBER(C417)),OR(D417="",ISNUMBER(D417)),COUNT(C417:D417)&gt;0,C417&gt;=0,D417&gt;=0)),"Soldes à corriger",IF(COUNTIFS($A$14:$A$513,A417,$B$14:$B$513,B417,$C$14:$C$513,C417,$D$14:$D$513,D417,$F$14:$F$513,F417,$G$14:$G$513,G417)&gt;1,"Doublon exact",IF(LEFT(TRIM(A417),1)="7",IF(AND(F417&lt;&gt;"Avec droit",F417&lt;&gt;"Sans droit",F417&lt;&gt;"Exclu"),"TVA à qualifier",IF(AND(F417="Exclu",G417=""),"Exclusion à justifier","Prêt")),IF(AND(F417&lt;&gt;"",F417&lt;&gt;"Exclu"),"Qualification incohérente","Prêt")))))))</x:f>
      </x:c>
    </x:row>
    <x:row r="418" ht="35" customHeight="1">
      <x:c r="A418" s="41"/>
      <x:c r="B418" s="50"/>
      <x:c r="C418" s="45"/>
      <x:c r="D418" s="45"/>
      <x:c r="E418" s="46" t="str">
        <x:f>IF(COUNTA(A418:D418)=0,"",IF(AND(OR(C418="",ISNUMBER(C418)),OR(D418="",ISNUMBER(D418)),COUNT(C418:D418)&gt;0,C418&gt;=0,D418&gt;=0),SUM(D418)-SUM(C418),""))</x:f>
      </x:c>
      <x:c r="F418" s="38"/>
      <x:c r="G418" s="50"/>
      <x:c r="H418" s="53" t="str">
        <x:f>IF(COUNTA(A418:D418,F418:G418)=0,"",IF(OR(A418="",B418=""),"Compte / libellé requis",IF(NOT(AND(LEN(TRIM(A418))&gt;=3,OR(LEFT(TRIM(A418),1)="1",LEFT(TRIM(A418),1)="2",LEFT(TRIM(A418),1)="3",LEFT(TRIM(A418),1)="4",LEFT(TRIM(A418),1)="5",LEFT(TRIM(A418),1)="6",LEFT(TRIM(A418),1)="7",LEFT(TRIM(A418),1)="8",LEFT(TRIM(A418),1)="9"))),"Compte à corriger",IF(NOT(AND(OR(C418="",ISNUMBER(C418)),OR(D418="",ISNUMBER(D418)),COUNT(C418:D418)&gt;0,C418&gt;=0,D418&gt;=0)),"Soldes à corriger",IF(COUNTIFS($A$14:$A$513,A418,$B$14:$B$513,B418,$C$14:$C$513,C418,$D$14:$D$513,D418,$F$14:$F$513,F418,$G$14:$G$513,G418)&gt;1,"Doublon exact",IF(LEFT(TRIM(A418),1)="7",IF(AND(F418&lt;&gt;"Avec droit",F418&lt;&gt;"Sans droit",F418&lt;&gt;"Exclu"),"TVA à qualifier",IF(AND(F418="Exclu",G418=""),"Exclusion à justifier","Prêt")),IF(AND(F418&lt;&gt;"",F418&lt;&gt;"Exclu"),"Qualification incohérente","Prêt")))))))</x:f>
      </x:c>
    </x:row>
    <x:row r="419" ht="35" customHeight="1">
      <x:c r="A419" s="41"/>
      <x:c r="B419" s="50"/>
      <x:c r="C419" s="45"/>
      <x:c r="D419" s="45"/>
      <x:c r="E419" s="46" t="str">
        <x:f>IF(COUNTA(A419:D419)=0,"",IF(AND(OR(C419="",ISNUMBER(C419)),OR(D419="",ISNUMBER(D419)),COUNT(C419:D419)&gt;0,C419&gt;=0,D419&gt;=0),SUM(D419)-SUM(C419),""))</x:f>
      </x:c>
      <x:c r="F419" s="38"/>
      <x:c r="G419" s="50"/>
      <x:c r="H419" s="53" t="str">
        <x:f>IF(COUNTA(A419:D419,F419:G419)=0,"",IF(OR(A419="",B419=""),"Compte / libellé requis",IF(NOT(AND(LEN(TRIM(A419))&gt;=3,OR(LEFT(TRIM(A419),1)="1",LEFT(TRIM(A419),1)="2",LEFT(TRIM(A419),1)="3",LEFT(TRIM(A419),1)="4",LEFT(TRIM(A419),1)="5",LEFT(TRIM(A419),1)="6",LEFT(TRIM(A419),1)="7",LEFT(TRIM(A419),1)="8",LEFT(TRIM(A419),1)="9"))),"Compte à corriger",IF(NOT(AND(OR(C419="",ISNUMBER(C419)),OR(D419="",ISNUMBER(D419)),COUNT(C419:D419)&gt;0,C419&gt;=0,D419&gt;=0)),"Soldes à corriger",IF(COUNTIFS($A$14:$A$513,A419,$B$14:$B$513,B419,$C$14:$C$513,C419,$D$14:$D$513,D419,$F$14:$F$513,F419,$G$14:$G$513,G419)&gt;1,"Doublon exact",IF(LEFT(TRIM(A419),1)="7",IF(AND(F419&lt;&gt;"Avec droit",F419&lt;&gt;"Sans droit",F419&lt;&gt;"Exclu"),"TVA à qualifier",IF(AND(F419="Exclu",G419=""),"Exclusion à justifier","Prêt")),IF(AND(F419&lt;&gt;"",F419&lt;&gt;"Exclu"),"Qualification incohérente","Prêt")))))))</x:f>
      </x:c>
    </x:row>
    <x:row r="420" ht="35" customHeight="1">
      <x:c r="A420" s="41"/>
      <x:c r="B420" s="50"/>
      <x:c r="C420" s="45"/>
      <x:c r="D420" s="45"/>
      <x:c r="E420" s="46" t="str">
        <x:f>IF(COUNTA(A420:D420)=0,"",IF(AND(OR(C420="",ISNUMBER(C420)),OR(D420="",ISNUMBER(D420)),COUNT(C420:D420)&gt;0,C420&gt;=0,D420&gt;=0),SUM(D420)-SUM(C420),""))</x:f>
      </x:c>
      <x:c r="F420" s="38"/>
      <x:c r="G420" s="50"/>
      <x:c r="H420" s="53" t="str">
        <x:f>IF(COUNTA(A420:D420,F420:G420)=0,"",IF(OR(A420="",B420=""),"Compte / libellé requis",IF(NOT(AND(LEN(TRIM(A420))&gt;=3,OR(LEFT(TRIM(A420),1)="1",LEFT(TRIM(A420),1)="2",LEFT(TRIM(A420),1)="3",LEFT(TRIM(A420),1)="4",LEFT(TRIM(A420),1)="5",LEFT(TRIM(A420),1)="6",LEFT(TRIM(A420),1)="7",LEFT(TRIM(A420),1)="8",LEFT(TRIM(A420),1)="9"))),"Compte à corriger",IF(NOT(AND(OR(C420="",ISNUMBER(C420)),OR(D420="",ISNUMBER(D420)),COUNT(C420:D420)&gt;0,C420&gt;=0,D420&gt;=0)),"Soldes à corriger",IF(COUNTIFS($A$14:$A$513,A420,$B$14:$B$513,B420,$C$14:$C$513,C420,$D$14:$D$513,D420,$F$14:$F$513,F420,$G$14:$G$513,G420)&gt;1,"Doublon exact",IF(LEFT(TRIM(A420),1)="7",IF(AND(F420&lt;&gt;"Avec droit",F420&lt;&gt;"Sans droit",F420&lt;&gt;"Exclu"),"TVA à qualifier",IF(AND(F420="Exclu",G420=""),"Exclusion à justifier","Prêt")),IF(AND(F420&lt;&gt;"",F420&lt;&gt;"Exclu"),"Qualification incohérente","Prêt")))))))</x:f>
      </x:c>
    </x:row>
    <x:row r="421" ht="35" customHeight="1">
      <x:c r="A421" s="41"/>
      <x:c r="B421" s="50"/>
      <x:c r="C421" s="45"/>
      <x:c r="D421" s="45"/>
      <x:c r="E421" s="46" t="str">
        <x:f>IF(COUNTA(A421:D421)=0,"",IF(AND(OR(C421="",ISNUMBER(C421)),OR(D421="",ISNUMBER(D421)),COUNT(C421:D421)&gt;0,C421&gt;=0,D421&gt;=0),SUM(D421)-SUM(C421),""))</x:f>
      </x:c>
      <x:c r="F421" s="38"/>
      <x:c r="G421" s="50"/>
      <x:c r="H421" s="53" t="str">
        <x:f>IF(COUNTA(A421:D421,F421:G421)=0,"",IF(OR(A421="",B421=""),"Compte / libellé requis",IF(NOT(AND(LEN(TRIM(A421))&gt;=3,OR(LEFT(TRIM(A421),1)="1",LEFT(TRIM(A421),1)="2",LEFT(TRIM(A421),1)="3",LEFT(TRIM(A421),1)="4",LEFT(TRIM(A421),1)="5",LEFT(TRIM(A421),1)="6",LEFT(TRIM(A421),1)="7",LEFT(TRIM(A421),1)="8",LEFT(TRIM(A421),1)="9"))),"Compte à corriger",IF(NOT(AND(OR(C421="",ISNUMBER(C421)),OR(D421="",ISNUMBER(D421)),COUNT(C421:D421)&gt;0,C421&gt;=0,D421&gt;=0)),"Soldes à corriger",IF(COUNTIFS($A$14:$A$513,A421,$B$14:$B$513,B421,$C$14:$C$513,C421,$D$14:$D$513,D421,$F$14:$F$513,F421,$G$14:$G$513,G421)&gt;1,"Doublon exact",IF(LEFT(TRIM(A421),1)="7",IF(AND(F421&lt;&gt;"Avec droit",F421&lt;&gt;"Sans droit",F421&lt;&gt;"Exclu"),"TVA à qualifier",IF(AND(F421="Exclu",G421=""),"Exclusion à justifier","Prêt")),IF(AND(F421&lt;&gt;"",F421&lt;&gt;"Exclu"),"Qualification incohérente","Prêt")))))))</x:f>
      </x:c>
    </x:row>
    <x:row r="422" ht="35" customHeight="1">
      <x:c r="A422" s="41"/>
      <x:c r="B422" s="50"/>
      <x:c r="C422" s="45"/>
      <x:c r="D422" s="45"/>
      <x:c r="E422" s="46" t="str">
        <x:f>IF(COUNTA(A422:D422)=0,"",IF(AND(OR(C422="",ISNUMBER(C422)),OR(D422="",ISNUMBER(D422)),COUNT(C422:D422)&gt;0,C422&gt;=0,D422&gt;=0),SUM(D422)-SUM(C422),""))</x:f>
      </x:c>
      <x:c r="F422" s="38"/>
      <x:c r="G422" s="50"/>
      <x:c r="H422" s="53" t="str">
        <x:f>IF(COUNTA(A422:D422,F422:G422)=0,"",IF(OR(A422="",B422=""),"Compte / libellé requis",IF(NOT(AND(LEN(TRIM(A422))&gt;=3,OR(LEFT(TRIM(A422),1)="1",LEFT(TRIM(A422),1)="2",LEFT(TRIM(A422),1)="3",LEFT(TRIM(A422),1)="4",LEFT(TRIM(A422),1)="5",LEFT(TRIM(A422),1)="6",LEFT(TRIM(A422),1)="7",LEFT(TRIM(A422),1)="8",LEFT(TRIM(A422),1)="9"))),"Compte à corriger",IF(NOT(AND(OR(C422="",ISNUMBER(C422)),OR(D422="",ISNUMBER(D422)),COUNT(C422:D422)&gt;0,C422&gt;=0,D422&gt;=0)),"Soldes à corriger",IF(COUNTIFS($A$14:$A$513,A422,$B$14:$B$513,B422,$C$14:$C$513,C422,$D$14:$D$513,D422,$F$14:$F$513,F422,$G$14:$G$513,G422)&gt;1,"Doublon exact",IF(LEFT(TRIM(A422),1)="7",IF(AND(F422&lt;&gt;"Avec droit",F422&lt;&gt;"Sans droit",F422&lt;&gt;"Exclu"),"TVA à qualifier",IF(AND(F422="Exclu",G422=""),"Exclusion à justifier","Prêt")),IF(AND(F422&lt;&gt;"",F422&lt;&gt;"Exclu"),"Qualification incohérente","Prêt")))))))</x:f>
      </x:c>
    </x:row>
    <x:row r="423" ht="35" customHeight="1">
      <x:c r="A423" s="41"/>
      <x:c r="B423" s="50"/>
      <x:c r="C423" s="45"/>
      <x:c r="D423" s="45"/>
      <x:c r="E423" s="46" t="str">
        <x:f>IF(COUNTA(A423:D423)=0,"",IF(AND(OR(C423="",ISNUMBER(C423)),OR(D423="",ISNUMBER(D423)),COUNT(C423:D423)&gt;0,C423&gt;=0,D423&gt;=0),SUM(D423)-SUM(C423),""))</x:f>
      </x:c>
      <x:c r="F423" s="38"/>
      <x:c r="G423" s="50"/>
      <x:c r="H423" s="53" t="str">
        <x:f>IF(COUNTA(A423:D423,F423:G423)=0,"",IF(OR(A423="",B423=""),"Compte / libellé requis",IF(NOT(AND(LEN(TRIM(A423))&gt;=3,OR(LEFT(TRIM(A423),1)="1",LEFT(TRIM(A423),1)="2",LEFT(TRIM(A423),1)="3",LEFT(TRIM(A423),1)="4",LEFT(TRIM(A423),1)="5",LEFT(TRIM(A423),1)="6",LEFT(TRIM(A423),1)="7",LEFT(TRIM(A423),1)="8",LEFT(TRIM(A423),1)="9"))),"Compte à corriger",IF(NOT(AND(OR(C423="",ISNUMBER(C423)),OR(D423="",ISNUMBER(D423)),COUNT(C423:D423)&gt;0,C423&gt;=0,D423&gt;=0)),"Soldes à corriger",IF(COUNTIFS($A$14:$A$513,A423,$B$14:$B$513,B423,$C$14:$C$513,C423,$D$14:$D$513,D423,$F$14:$F$513,F423,$G$14:$G$513,G423)&gt;1,"Doublon exact",IF(LEFT(TRIM(A423),1)="7",IF(AND(F423&lt;&gt;"Avec droit",F423&lt;&gt;"Sans droit",F423&lt;&gt;"Exclu"),"TVA à qualifier",IF(AND(F423="Exclu",G423=""),"Exclusion à justifier","Prêt")),IF(AND(F423&lt;&gt;"",F423&lt;&gt;"Exclu"),"Qualification incohérente","Prêt")))))))</x:f>
      </x:c>
    </x:row>
    <x:row r="424" ht="35" customHeight="1">
      <x:c r="A424" s="41"/>
      <x:c r="B424" s="50"/>
      <x:c r="C424" s="45"/>
      <x:c r="D424" s="45"/>
      <x:c r="E424" s="46" t="str">
        <x:f>IF(COUNTA(A424:D424)=0,"",IF(AND(OR(C424="",ISNUMBER(C424)),OR(D424="",ISNUMBER(D424)),COUNT(C424:D424)&gt;0,C424&gt;=0,D424&gt;=0),SUM(D424)-SUM(C424),""))</x:f>
      </x:c>
      <x:c r="F424" s="38"/>
      <x:c r="G424" s="50"/>
      <x:c r="H424" s="53" t="str">
        <x:f>IF(COUNTA(A424:D424,F424:G424)=0,"",IF(OR(A424="",B424=""),"Compte / libellé requis",IF(NOT(AND(LEN(TRIM(A424))&gt;=3,OR(LEFT(TRIM(A424),1)="1",LEFT(TRIM(A424),1)="2",LEFT(TRIM(A424),1)="3",LEFT(TRIM(A424),1)="4",LEFT(TRIM(A424),1)="5",LEFT(TRIM(A424),1)="6",LEFT(TRIM(A424),1)="7",LEFT(TRIM(A424),1)="8",LEFT(TRIM(A424),1)="9"))),"Compte à corriger",IF(NOT(AND(OR(C424="",ISNUMBER(C424)),OR(D424="",ISNUMBER(D424)),COUNT(C424:D424)&gt;0,C424&gt;=0,D424&gt;=0)),"Soldes à corriger",IF(COUNTIFS($A$14:$A$513,A424,$B$14:$B$513,B424,$C$14:$C$513,C424,$D$14:$D$513,D424,$F$14:$F$513,F424,$G$14:$G$513,G424)&gt;1,"Doublon exact",IF(LEFT(TRIM(A424),1)="7",IF(AND(F424&lt;&gt;"Avec droit",F424&lt;&gt;"Sans droit",F424&lt;&gt;"Exclu"),"TVA à qualifier",IF(AND(F424="Exclu",G424=""),"Exclusion à justifier","Prêt")),IF(AND(F424&lt;&gt;"",F424&lt;&gt;"Exclu"),"Qualification incohérente","Prêt")))))))</x:f>
      </x:c>
    </x:row>
    <x:row r="425" ht="35" customHeight="1">
      <x:c r="A425" s="41"/>
      <x:c r="B425" s="50"/>
      <x:c r="C425" s="45"/>
      <x:c r="D425" s="45"/>
      <x:c r="E425" s="46" t="str">
        <x:f>IF(COUNTA(A425:D425)=0,"",IF(AND(OR(C425="",ISNUMBER(C425)),OR(D425="",ISNUMBER(D425)),COUNT(C425:D425)&gt;0,C425&gt;=0,D425&gt;=0),SUM(D425)-SUM(C425),""))</x:f>
      </x:c>
      <x:c r="F425" s="38"/>
      <x:c r="G425" s="50"/>
      <x:c r="H425" s="53" t="str">
        <x:f>IF(COUNTA(A425:D425,F425:G425)=0,"",IF(OR(A425="",B425=""),"Compte / libellé requis",IF(NOT(AND(LEN(TRIM(A425))&gt;=3,OR(LEFT(TRIM(A425),1)="1",LEFT(TRIM(A425),1)="2",LEFT(TRIM(A425),1)="3",LEFT(TRIM(A425),1)="4",LEFT(TRIM(A425),1)="5",LEFT(TRIM(A425),1)="6",LEFT(TRIM(A425),1)="7",LEFT(TRIM(A425),1)="8",LEFT(TRIM(A425),1)="9"))),"Compte à corriger",IF(NOT(AND(OR(C425="",ISNUMBER(C425)),OR(D425="",ISNUMBER(D425)),COUNT(C425:D425)&gt;0,C425&gt;=0,D425&gt;=0)),"Soldes à corriger",IF(COUNTIFS($A$14:$A$513,A425,$B$14:$B$513,B425,$C$14:$C$513,C425,$D$14:$D$513,D425,$F$14:$F$513,F425,$G$14:$G$513,G425)&gt;1,"Doublon exact",IF(LEFT(TRIM(A425),1)="7",IF(AND(F425&lt;&gt;"Avec droit",F425&lt;&gt;"Sans droit",F425&lt;&gt;"Exclu"),"TVA à qualifier",IF(AND(F425="Exclu",G425=""),"Exclusion à justifier","Prêt")),IF(AND(F425&lt;&gt;"",F425&lt;&gt;"Exclu"),"Qualification incohérente","Prêt")))))))</x:f>
      </x:c>
    </x:row>
    <x:row r="426" ht="35" customHeight="1">
      <x:c r="A426" s="41"/>
      <x:c r="B426" s="50"/>
      <x:c r="C426" s="45"/>
      <x:c r="D426" s="45"/>
      <x:c r="E426" s="46" t="str">
        <x:f>IF(COUNTA(A426:D426)=0,"",IF(AND(OR(C426="",ISNUMBER(C426)),OR(D426="",ISNUMBER(D426)),COUNT(C426:D426)&gt;0,C426&gt;=0,D426&gt;=0),SUM(D426)-SUM(C426),""))</x:f>
      </x:c>
      <x:c r="F426" s="38"/>
      <x:c r="G426" s="50"/>
      <x:c r="H426" s="53" t="str">
        <x:f>IF(COUNTA(A426:D426,F426:G426)=0,"",IF(OR(A426="",B426=""),"Compte / libellé requis",IF(NOT(AND(LEN(TRIM(A426))&gt;=3,OR(LEFT(TRIM(A426),1)="1",LEFT(TRIM(A426),1)="2",LEFT(TRIM(A426),1)="3",LEFT(TRIM(A426),1)="4",LEFT(TRIM(A426),1)="5",LEFT(TRIM(A426),1)="6",LEFT(TRIM(A426),1)="7",LEFT(TRIM(A426),1)="8",LEFT(TRIM(A426),1)="9"))),"Compte à corriger",IF(NOT(AND(OR(C426="",ISNUMBER(C426)),OR(D426="",ISNUMBER(D426)),COUNT(C426:D426)&gt;0,C426&gt;=0,D426&gt;=0)),"Soldes à corriger",IF(COUNTIFS($A$14:$A$513,A426,$B$14:$B$513,B426,$C$14:$C$513,C426,$D$14:$D$513,D426,$F$14:$F$513,F426,$G$14:$G$513,G426)&gt;1,"Doublon exact",IF(LEFT(TRIM(A426),1)="7",IF(AND(F426&lt;&gt;"Avec droit",F426&lt;&gt;"Sans droit",F426&lt;&gt;"Exclu"),"TVA à qualifier",IF(AND(F426="Exclu",G426=""),"Exclusion à justifier","Prêt")),IF(AND(F426&lt;&gt;"",F426&lt;&gt;"Exclu"),"Qualification incohérente","Prêt")))))))</x:f>
      </x:c>
    </x:row>
    <x:row r="427" ht="35" customHeight="1">
      <x:c r="A427" s="41"/>
      <x:c r="B427" s="50"/>
      <x:c r="C427" s="45"/>
      <x:c r="D427" s="45"/>
      <x:c r="E427" s="46" t="str">
        <x:f>IF(COUNTA(A427:D427)=0,"",IF(AND(OR(C427="",ISNUMBER(C427)),OR(D427="",ISNUMBER(D427)),COUNT(C427:D427)&gt;0,C427&gt;=0,D427&gt;=0),SUM(D427)-SUM(C427),""))</x:f>
      </x:c>
      <x:c r="F427" s="38"/>
      <x:c r="G427" s="50"/>
      <x:c r="H427" s="53" t="str">
        <x:f>IF(COUNTA(A427:D427,F427:G427)=0,"",IF(OR(A427="",B427=""),"Compte / libellé requis",IF(NOT(AND(LEN(TRIM(A427))&gt;=3,OR(LEFT(TRIM(A427),1)="1",LEFT(TRIM(A427),1)="2",LEFT(TRIM(A427),1)="3",LEFT(TRIM(A427),1)="4",LEFT(TRIM(A427),1)="5",LEFT(TRIM(A427),1)="6",LEFT(TRIM(A427),1)="7",LEFT(TRIM(A427),1)="8",LEFT(TRIM(A427),1)="9"))),"Compte à corriger",IF(NOT(AND(OR(C427="",ISNUMBER(C427)),OR(D427="",ISNUMBER(D427)),COUNT(C427:D427)&gt;0,C427&gt;=0,D427&gt;=0)),"Soldes à corriger",IF(COUNTIFS($A$14:$A$513,A427,$B$14:$B$513,B427,$C$14:$C$513,C427,$D$14:$D$513,D427,$F$14:$F$513,F427,$G$14:$G$513,G427)&gt;1,"Doublon exact",IF(LEFT(TRIM(A427),1)="7",IF(AND(F427&lt;&gt;"Avec droit",F427&lt;&gt;"Sans droit",F427&lt;&gt;"Exclu"),"TVA à qualifier",IF(AND(F427="Exclu",G427=""),"Exclusion à justifier","Prêt")),IF(AND(F427&lt;&gt;"",F427&lt;&gt;"Exclu"),"Qualification incohérente","Prêt")))))))</x:f>
      </x:c>
    </x:row>
    <x:row r="428" ht="35" customHeight="1">
      <x:c r="A428" s="41"/>
      <x:c r="B428" s="50"/>
      <x:c r="C428" s="45"/>
      <x:c r="D428" s="45"/>
      <x:c r="E428" s="46" t="str">
        <x:f>IF(COUNTA(A428:D428)=0,"",IF(AND(OR(C428="",ISNUMBER(C428)),OR(D428="",ISNUMBER(D428)),COUNT(C428:D428)&gt;0,C428&gt;=0,D428&gt;=0),SUM(D428)-SUM(C428),""))</x:f>
      </x:c>
      <x:c r="F428" s="38"/>
      <x:c r="G428" s="50"/>
      <x:c r="H428" s="53" t="str">
        <x:f>IF(COUNTA(A428:D428,F428:G428)=0,"",IF(OR(A428="",B428=""),"Compte / libellé requis",IF(NOT(AND(LEN(TRIM(A428))&gt;=3,OR(LEFT(TRIM(A428),1)="1",LEFT(TRIM(A428),1)="2",LEFT(TRIM(A428),1)="3",LEFT(TRIM(A428),1)="4",LEFT(TRIM(A428),1)="5",LEFT(TRIM(A428),1)="6",LEFT(TRIM(A428),1)="7",LEFT(TRIM(A428),1)="8",LEFT(TRIM(A428),1)="9"))),"Compte à corriger",IF(NOT(AND(OR(C428="",ISNUMBER(C428)),OR(D428="",ISNUMBER(D428)),COUNT(C428:D428)&gt;0,C428&gt;=0,D428&gt;=0)),"Soldes à corriger",IF(COUNTIFS($A$14:$A$513,A428,$B$14:$B$513,B428,$C$14:$C$513,C428,$D$14:$D$513,D428,$F$14:$F$513,F428,$G$14:$G$513,G428)&gt;1,"Doublon exact",IF(LEFT(TRIM(A428),1)="7",IF(AND(F428&lt;&gt;"Avec droit",F428&lt;&gt;"Sans droit",F428&lt;&gt;"Exclu"),"TVA à qualifier",IF(AND(F428="Exclu",G428=""),"Exclusion à justifier","Prêt")),IF(AND(F428&lt;&gt;"",F428&lt;&gt;"Exclu"),"Qualification incohérente","Prêt")))))))</x:f>
      </x:c>
    </x:row>
    <x:row r="429" ht="35" customHeight="1">
      <x:c r="A429" s="41"/>
      <x:c r="B429" s="50"/>
      <x:c r="C429" s="45"/>
      <x:c r="D429" s="45"/>
      <x:c r="E429" s="46" t="str">
        <x:f>IF(COUNTA(A429:D429)=0,"",IF(AND(OR(C429="",ISNUMBER(C429)),OR(D429="",ISNUMBER(D429)),COUNT(C429:D429)&gt;0,C429&gt;=0,D429&gt;=0),SUM(D429)-SUM(C429),""))</x:f>
      </x:c>
      <x:c r="F429" s="38"/>
      <x:c r="G429" s="50"/>
      <x:c r="H429" s="53" t="str">
        <x:f>IF(COUNTA(A429:D429,F429:G429)=0,"",IF(OR(A429="",B429=""),"Compte / libellé requis",IF(NOT(AND(LEN(TRIM(A429))&gt;=3,OR(LEFT(TRIM(A429),1)="1",LEFT(TRIM(A429),1)="2",LEFT(TRIM(A429),1)="3",LEFT(TRIM(A429),1)="4",LEFT(TRIM(A429),1)="5",LEFT(TRIM(A429),1)="6",LEFT(TRIM(A429),1)="7",LEFT(TRIM(A429),1)="8",LEFT(TRIM(A429),1)="9"))),"Compte à corriger",IF(NOT(AND(OR(C429="",ISNUMBER(C429)),OR(D429="",ISNUMBER(D429)),COUNT(C429:D429)&gt;0,C429&gt;=0,D429&gt;=0)),"Soldes à corriger",IF(COUNTIFS($A$14:$A$513,A429,$B$14:$B$513,B429,$C$14:$C$513,C429,$D$14:$D$513,D429,$F$14:$F$513,F429,$G$14:$G$513,G429)&gt;1,"Doublon exact",IF(LEFT(TRIM(A429),1)="7",IF(AND(F429&lt;&gt;"Avec droit",F429&lt;&gt;"Sans droit",F429&lt;&gt;"Exclu"),"TVA à qualifier",IF(AND(F429="Exclu",G429=""),"Exclusion à justifier","Prêt")),IF(AND(F429&lt;&gt;"",F429&lt;&gt;"Exclu"),"Qualification incohérente","Prêt")))))))</x:f>
      </x:c>
    </x:row>
    <x:row r="430" ht="35" customHeight="1">
      <x:c r="A430" s="41"/>
      <x:c r="B430" s="50"/>
      <x:c r="C430" s="45"/>
      <x:c r="D430" s="45"/>
      <x:c r="E430" s="46" t="str">
        <x:f>IF(COUNTA(A430:D430)=0,"",IF(AND(OR(C430="",ISNUMBER(C430)),OR(D430="",ISNUMBER(D430)),COUNT(C430:D430)&gt;0,C430&gt;=0,D430&gt;=0),SUM(D430)-SUM(C430),""))</x:f>
      </x:c>
      <x:c r="F430" s="38"/>
      <x:c r="G430" s="50"/>
      <x:c r="H430" s="53" t="str">
        <x:f>IF(COUNTA(A430:D430,F430:G430)=0,"",IF(OR(A430="",B430=""),"Compte / libellé requis",IF(NOT(AND(LEN(TRIM(A430))&gt;=3,OR(LEFT(TRIM(A430),1)="1",LEFT(TRIM(A430),1)="2",LEFT(TRIM(A430),1)="3",LEFT(TRIM(A430),1)="4",LEFT(TRIM(A430),1)="5",LEFT(TRIM(A430),1)="6",LEFT(TRIM(A430),1)="7",LEFT(TRIM(A430),1)="8",LEFT(TRIM(A430),1)="9"))),"Compte à corriger",IF(NOT(AND(OR(C430="",ISNUMBER(C430)),OR(D430="",ISNUMBER(D430)),COUNT(C430:D430)&gt;0,C430&gt;=0,D430&gt;=0)),"Soldes à corriger",IF(COUNTIFS($A$14:$A$513,A430,$B$14:$B$513,B430,$C$14:$C$513,C430,$D$14:$D$513,D430,$F$14:$F$513,F430,$G$14:$G$513,G430)&gt;1,"Doublon exact",IF(LEFT(TRIM(A430),1)="7",IF(AND(F430&lt;&gt;"Avec droit",F430&lt;&gt;"Sans droit",F430&lt;&gt;"Exclu"),"TVA à qualifier",IF(AND(F430="Exclu",G430=""),"Exclusion à justifier","Prêt")),IF(AND(F430&lt;&gt;"",F430&lt;&gt;"Exclu"),"Qualification incohérente","Prêt")))))))</x:f>
      </x:c>
    </x:row>
    <x:row r="431" ht="35" customHeight="1">
      <x:c r="A431" s="41"/>
      <x:c r="B431" s="50"/>
      <x:c r="C431" s="45"/>
      <x:c r="D431" s="45"/>
      <x:c r="E431" s="46" t="str">
        <x:f>IF(COUNTA(A431:D431)=0,"",IF(AND(OR(C431="",ISNUMBER(C431)),OR(D431="",ISNUMBER(D431)),COUNT(C431:D431)&gt;0,C431&gt;=0,D431&gt;=0),SUM(D431)-SUM(C431),""))</x:f>
      </x:c>
      <x:c r="F431" s="38"/>
      <x:c r="G431" s="50"/>
      <x:c r="H431" s="53" t="str">
        <x:f>IF(COUNTA(A431:D431,F431:G431)=0,"",IF(OR(A431="",B431=""),"Compte / libellé requis",IF(NOT(AND(LEN(TRIM(A431))&gt;=3,OR(LEFT(TRIM(A431),1)="1",LEFT(TRIM(A431),1)="2",LEFT(TRIM(A431),1)="3",LEFT(TRIM(A431),1)="4",LEFT(TRIM(A431),1)="5",LEFT(TRIM(A431),1)="6",LEFT(TRIM(A431),1)="7",LEFT(TRIM(A431),1)="8",LEFT(TRIM(A431),1)="9"))),"Compte à corriger",IF(NOT(AND(OR(C431="",ISNUMBER(C431)),OR(D431="",ISNUMBER(D431)),COUNT(C431:D431)&gt;0,C431&gt;=0,D431&gt;=0)),"Soldes à corriger",IF(COUNTIFS($A$14:$A$513,A431,$B$14:$B$513,B431,$C$14:$C$513,C431,$D$14:$D$513,D431,$F$14:$F$513,F431,$G$14:$G$513,G431)&gt;1,"Doublon exact",IF(LEFT(TRIM(A431),1)="7",IF(AND(F431&lt;&gt;"Avec droit",F431&lt;&gt;"Sans droit",F431&lt;&gt;"Exclu"),"TVA à qualifier",IF(AND(F431="Exclu",G431=""),"Exclusion à justifier","Prêt")),IF(AND(F431&lt;&gt;"",F431&lt;&gt;"Exclu"),"Qualification incohérente","Prêt")))))))</x:f>
      </x:c>
    </x:row>
    <x:row r="432" ht="35" customHeight="1">
      <x:c r="A432" s="41"/>
      <x:c r="B432" s="50"/>
      <x:c r="C432" s="45"/>
      <x:c r="D432" s="45"/>
      <x:c r="E432" s="46" t="str">
        <x:f>IF(COUNTA(A432:D432)=0,"",IF(AND(OR(C432="",ISNUMBER(C432)),OR(D432="",ISNUMBER(D432)),COUNT(C432:D432)&gt;0,C432&gt;=0,D432&gt;=0),SUM(D432)-SUM(C432),""))</x:f>
      </x:c>
      <x:c r="F432" s="38"/>
      <x:c r="G432" s="50"/>
      <x:c r="H432" s="53" t="str">
        <x:f>IF(COUNTA(A432:D432,F432:G432)=0,"",IF(OR(A432="",B432=""),"Compte / libellé requis",IF(NOT(AND(LEN(TRIM(A432))&gt;=3,OR(LEFT(TRIM(A432),1)="1",LEFT(TRIM(A432),1)="2",LEFT(TRIM(A432),1)="3",LEFT(TRIM(A432),1)="4",LEFT(TRIM(A432),1)="5",LEFT(TRIM(A432),1)="6",LEFT(TRIM(A432),1)="7",LEFT(TRIM(A432),1)="8",LEFT(TRIM(A432),1)="9"))),"Compte à corriger",IF(NOT(AND(OR(C432="",ISNUMBER(C432)),OR(D432="",ISNUMBER(D432)),COUNT(C432:D432)&gt;0,C432&gt;=0,D432&gt;=0)),"Soldes à corriger",IF(COUNTIFS($A$14:$A$513,A432,$B$14:$B$513,B432,$C$14:$C$513,C432,$D$14:$D$513,D432,$F$14:$F$513,F432,$G$14:$G$513,G432)&gt;1,"Doublon exact",IF(LEFT(TRIM(A432),1)="7",IF(AND(F432&lt;&gt;"Avec droit",F432&lt;&gt;"Sans droit",F432&lt;&gt;"Exclu"),"TVA à qualifier",IF(AND(F432="Exclu",G432=""),"Exclusion à justifier","Prêt")),IF(AND(F432&lt;&gt;"",F432&lt;&gt;"Exclu"),"Qualification incohérente","Prêt")))))))</x:f>
      </x:c>
    </x:row>
    <x:row r="433" ht="35" customHeight="1">
      <x:c r="A433" s="41"/>
      <x:c r="B433" s="50"/>
      <x:c r="C433" s="45"/>
      <x:c r="D433" s="45"/>
      <x:c r="E433" s="46" t="str">
        <x:f>IF(COUNTA(A433:D433)=0,"",IF(AND(OR(C433="",ISNUMBER(C433)),OR(D433="",ISNUMBER(D433)),COUNT(C433:D433)&gt;0,C433&gt;=0,D433&gt;=0),SUM(D433)-SUM(C433),""))</x:f>
      </x:c>
      <x:c r="F433" s="38"/>
      <x:c r="G433" s="50"/>
      <x:c r="H433" s="53" t="str">
        <x:f>IF(COUNTA(A433:D433,F433:G433)=0,"",IF(OR(A433="",B433=""),"Compte / libellé requis",IF(NOT(AND(LEN(TRIM(A433))&gt;=3,OR(LEFT(TRIM(A433),1)="1",LEFT(TRIM(A433),1)="2",LEFT(TRIM(A433),1)="3",LEFT(TRIM(A433),1)="4",LEFT(TRIM(A433),1)="5",LEFT(TRIM(A433),1)="6",LEFT(TRIM(A433),1)="7",LEFT(TRIM(A433),1)="8",LEFT(TRIM(A433),1)="9"))),"Compte à corriger",IF(NOT(AND(OR(C433="",ISNUMBER(C433)),OR(D433="",ISNUMBER(D433)),COUNT(C433:D433)&gt;0,C433&gt;=0,D433&gt;=0)),"Soldes à corriger",IF(COUNTIFS($A$14:$A$513,A433,$B$14:$B$513,B433,$C$14:$C$513,C433,$D$14:$D$513,D433,$F$14:$F$513,F433,$G$14:$G$513,G433)&gt;1,"Doublon exact",IF(LEFT(TRIM(A433),1)="7",IF(AND(F433&lt;&gt;"Avec droit",F433&lt;&gt;"Sans droit",F433&lt;&gt;"Exclu"),"TVA à qualifier",IF(AND(F433="Exclu",G433=""),"Exclusion à justifier","Prêt")),IF(AND(F433&lt;&gt;"",F433&lt;&gt;"Exclu"),"Qualification incohérente","Prêt")))))))</x:f>
      </x:c>
    </x:row>
    <x:row r="434" ht="35" customHeight="1">
      <x:c r="A434" s="41"/>
      <x:c r="B434" s="50"/>
      <x:c r="C434" s="45"/>
      <x:c r="D434" s="45"/>
      <x:c r="E434" s="46" t="str">
        <x:f>IF(COUNTA(A434:D434)=0,"",IF(AND(OR(C434="",ISNUMBER(C434)),OR(D434="",ISNUMBER(D434)),COUNT(C434:D434)&gt;0,C434&gt;=0,D434&gt;=0),SUM(D434)-SUM(C434),""))</x:f>
      </x:c>
      <x:c r="F434" s="38"/>
      <x:c r="G434" s="50"/>
      <x:c r="H434" s="53" t="str">
        <x:f>IF(COUNTA(A434:D434,F434:G434)=0,"",IF(OR(A434="",B434=""),"Compte / libellé requis",IF(NOT(AND(LEN(TRIM(A434))&gt;=3,OR(LEFT(TRIM(A434),1)="1",LEFT(TRIM(A434),1)="2",LEFT(TRIM(A434),1)="3",LEFT(TRIM(A434),1)="4",LEFT(TRIM(A434),1)="5",LEFT(TRIM(A434),1)="6",LEFT(TRIM(A434),1)="7",LEFT(TRIM(A434),1)="8",LEFT(TRIM(A434),1)="9"))),"Compte à corriger",IF(NOT(AND(OR(C434="",ISNUMBER(C434)),OR(D434="",ISNUMBER(D434)),COUNT(C434:D434)&gt;0,C434&gt;=0,D434&gt;=0)),"Soldes à corriger",IF(COUNTIFS($A$14:$A$513,A434,$B$14:$B$513,B434,$C$14:$C$513,C434,$D$14:$D$513,D434,$F$14:$F$513,F434,$G$14:$G$513,G434)&gt;1,"Doublon exact",IF(LEFT(TRIM(A434),1)="7",IF(AND(F434&lt;&gt;"Avec droit",F434&lt;&gt;"Sans droit",F434&lt;&gt;"Exclu"),"TVA à qualifier",IF(AND(F434="Exclu",G434=""),"Exclusion à justifier","Prêt")),IF(AND(F434&lt;&gt;"",F434&lt;&gt;"Exclu"),"Qualification incohérente","Prêt")))))))</x:f>
      </x:c>
    </x:row>
    <x:row r="435" ht="35" customHeight="1">
      <x:c r="A435" s="41"/>
      <x:c r="B435" s="50"/>
      <x:c r="C435" s="45"/>
      <x:c r="D435" s="45"/>
      <x:c r="E435" s="46" t="str">
        <x:f>IF(COUNTA(A435:D435)=0,"",IF(AND(OR(C435="",ISNUMBER(C435)),OR(D435="",ISNUMBER(D435)),COUNT(C435:D435)&gt;0,C435&gt;=0,D435&gt;=0),SUM(D435)-SUM(C435),""))</x:f>
      </x:c>
      <x:c r="F435" s="38"/>
      <x:c r="G435" s="50"/>
      <x:c r="H435" s="53" t="str">
        <x:f>IF(COUNTA(A435:D435,F435:G435)=0,"",IF(OR(A435="",B435=""),"Compte / libellé requis",IF(NOT(AND(LEN(TRIM(A435))&gt;=3,OR(LEFT(TRIM(A435),1)="1",LEFT(TRIM(A435),1)="2",LEFT(TRIM(A435),1)="3",LEFT(TRIM(A435),1)="4",LEFT(TRIM(A435),1)="5",LEFT(TRIM(A435),1)="6",LEFT(TRIM(A435),1)="7",LEFT(TRIM(A435),1)="8",LEFT(TRIM(A435),1)="9"))),"Compte à corriger",IF(NOT(AND(OR(C435="",ISNUMBER(C435)),OR(D435="",ISNUMBER(D435)),COUNT(C435:D435)&gt;0,C435&gt;=0,D435&gt;=0)),"Soldes à corriger",IF(COUNTIFS($A$14:$A$513,A435,$B$14:$B$513,B435,$C$14:$C$513,C435,$D$14:$D$513,D435,$F$14:$F$513,F435,$G$14:$G$513,G435)&gt;1,"Doublon exact",IF(LEFT(TRIM(A435),1)="7",IF(AND(F435&lt;&gt;"Avec droit",F435&lt;&gt;"Sans droit",F435&lt;&gt;"Exclu"),"TVA à qualifier",IF(AND(F435="Exclu",G435=""),"Exclusion à justifier","Prêt")),IF(AND(F435&lt;&gt;"",F435&lt;&gt;"Exclu"),"Qualification incohérente","Prêt")))))))</x:f>
      </x:c>
    </x:row>
    <x:row r="436" ht="35" customHeight="1">
      <x:c r="A436" s="41"/>
      <x:c r="B436" s="50"/>
      <x:c r="C436" s="45"/>
      <x:c r="D436" s="45"/>
      <x:c r="E436" s="46" t="str">
        <x:f>IF(COUNTA(A436:D436)=0,"",IF(AND(OR(C436="",ISNUMBER(C436)),OR(D436="",ISNUMBER(D436)),COUNT(C436:D436)&gt;0,C436&gt;=0,D436&gt;=0),SUM(D436)-SUM(C436),""))</x:f>
      </x:c>
      <x:c r="F436" s="38"/>
      <x:c r="G436" s="50"/>
      <x:c r="H436" s="53" t="str">
        <x:f>IF(COUNTA(A436:D436,F436:G436)=0,"",IF(OR(A436="",B436=""),"Compte / libellé requis",IF(NOT(AND(LEN(TRIM(A436))&gt;=3,OR(LEFT(TRIM(A436),1)="1",LEFT(TRIM(A436),1)="2",LEFT(TRIM(A436),1)="3",LEFT(TRIM(A436),1)="4",LEFT(TRIM(A436),1)="5",LEFT(TRIM(A436),1)="6",LEFT(TRIM(A436),1)="7",LEFT(TRIM(A436),1)="8",LEFT(TRIM(A436),1)="9"))),"Compte à corriger",IF(NOT(AND(OR(C436="",ISNUMBER(C436)),OR(D436="",ISNUMBER(D436)),COUNT(C436:D436)&gt;0,C436&gt;=0,D436&gt;=0)),"Soldes à corriger",IF(COUNTIFS($A$14:$A$513,A436,$B$14:$B$513,B436,$C$14:$C$513,C436,$D$14:$D$513,D436,$F$14:$F$513,F436,$G$14:$G$513,G436)&gt;1,"Doublon exact",IF(LEFT(TRIM(A436),1)="7",IF(AND(F436&lt;&gt;"Avec droit",F436&lt;&gt;"Sans droit",F436&lt;&gt;"Exclu"),"TVA à qualifier",IF(AND(F436="Exclu",G436=""),"Exclusion à justifier","Prêt")),IF(AND(F436&lt;&gt;"",F436&lt;&gt;"Exclu"),"Qualification incohérente","Prêt")))))))</x:f>
      </x:c>
    </x:row>
    <x:row r="437" ht="35" customHeight="1">
      <x:c r="A437" s="41"/>
      <x:c r="B437" s="50"/>
      <x:c r="C437" s="45"/>
      <x:c r="D437" s="45"/>
      <x:c r="E437" s="46" t="str">
        <x:f>IF(COUNTA(A437:D437)=0,"",IF(AND(OR(C437="",ISNUMBER(C437)),OR(D437="",ISNUMBER(D437)),COUNT(C437:D437)&gt;0,C437&gt;=0,D437&gt;=0),SUM(D437)-SUM(C437),""))</x:f>
      </x:c>
      <x:c r="F437" s="38"/>
      <x:c r="G437" s="50"/>
      <x:c r="H437" s="53" t="str">
        <x:f>IF(COUNTA(A437:D437,F437:G437)=0,"",IF(OR(A437="",B437=""),"Compte / libellé requis",IF(NOT(AND(LEN(TRIM(A437))&gt;=3,OR(LEFT(TRIM(A437),1)="1",LEFT(TRIM(A437),1)="2",LEFT(TRIM(A437),1)="3",LEFT(TRIM(A437),1)="4",LEFT(TRIM(A437),1)="5",LEFT(TRIM(A437),1)="6",LEFT(TRIM(A437),1)="7",LEFT(TRIM(A437),1)="8",LEFT(TRIM(A437),1)="9"))),"Compte à corriger",IF(NOT(AND(OR(C437="",ISNUMBER(C437)),OR(D437="",ISNUMBER(D437)),COUNT(C437:D437)&gt;0,C437&gt;=0,D437&gt;=0)),"Soldes à corriger",IF(COUNTIFS($A$14:$A$513,A437,$B$14:$B$513,B437,$C$14:$C$513,C437,$D$14:$D$513,D437,$F$14:$F$513,F437,$G$14:$G$513,G437)&gt;1,"Doublon exact",IF(LEFT(TRIM(A437),1)="7",IF(AND(F437&lt;&gt;"Avec droit",F437&lt;&gt;"Sans droit",F437&lt;&gt;"Exclu"),"TVA à qualifier",IF(AND(F437="Exclu",G437=""),"Exclusion à justifier","Prêt")),IF(AND(F437&lt;&gt;"",F437&lt;&gt;"Exclu"),"Qualification incohérente","Prêt")))))))</x:f>
      </x:c>
    </x:row>
    <x:row r="438" ht="35" customHeight="1">
      <x:c r="A438" s="41"/>
      <x:c r="B438" s="50"/>
      <x:c r="C438" s="45"/>
      <x:c r="D438" s="45"/>
      <x:c r="E438" s="46" t="str">
        <x:f>IF(COUNTA(A438:D438)=0,"",IF(AND(OR(C438="",ISNUMBER(C438)),OR(D438="",ISNUMBER(D438)),COUNT(C438:D438)&gt;0,C438&gt;=0,D438&gt;=0),SUM(D438)-SUM(C438),""))</x:f>
      </x:c>
      <x:c r="F438" s="38"/>
      <x:c r="G438" s="50"/>
      <x:c r="H438" s="53" t="str">
        <x:f>IF(COUNTA(A438:D438,F438:G438)=0,"",IF(OR(A438="",B438=""),"Compte / libellé requis",IF(NOT(AND(LEN(TRIM(A438))&gt;=3,OR(LEFT(TRIM(A438),1)="1",LEFT(TRIM(A438),1)="2",LEFT(TRIM(A438),1)="3",LEFT(TRIM(A438),1)="4",LEFT(TRIM(A438),1)="5",LEFT(TRIM(A438),1)="6",LEFT(TRIM(A438),1)="7",LEFT(TRIM(A438),1)="8",LEFT(TRIM(A438),1)="9"))),"Compte à corriger",IF(NOT(AND(OR(C438="",ISNUMBER(C438)),OR(D438="",ISNUMBER(D438)),COUNT(C438:D438)&gt;0,C438&gt;=0,D438&gt;=0)),"Soldes à corriger",IF(COUNTIFS($A$14:$A$513,A438,$B$14:$B$513,B438,$C$14:$C$513,C438,$D$14:$D$513,D438,$F$14:$F$513,F438,$G$14:$G$513,G438)&gt;1,"Doublon exact",IF(LEFT(TRIM(A438),1)="7",IF(AND(F438&lt;&gt;"Avec droit",F438&lt;&gt;"Sans droit",F438&lt;&gt;"Exclu"),"TVA à qualifier",IF(AND(F438="Exclu",G438=""),"Exclusion à justifier","Prêt")),IF(AND(F438&lt;&gt;"",F438&lt;&gt;"Exclu"),"Qualification incohérente","Prêt")))))))</x:f>
      </x:c>
    </x:row>
    <x:row r="439" ht="35" customHeight="1">
      <x:c r="A439" s="41"/>
      <x:c r="B439" s="50"/>
      <x:c r="C439" s="45"/>
      <x:c r="D439" s="45"/>
      <x:c r="E439" s="46" t="str">
        <x:f>IF(COUNTA(A439:D439)=0,"",IF(AND(OR(C439="",ISNUMBER(C439)),OR(D439="",ISNUMBER(D439)),COUNT(C439:D439)&gt;0,C439&gt;=0,D439&gt;=0),SUM(D439)-SUM(C439),""))</x:f>
      </x:c>
      <x:c r="F439" s="38"/>
      <x:c r="G439" s="50"/>
      <x:c r="H439" s="53" t="str">
        <x:f>IF(COUNTA(A439:D439,F439:G439)=0,"",IF(OR(A439="",B439=""),"Compte / libellé requis",IF(NOT(AND(LEN(TRIM(A439))&gt;=3,OR(LEFT(TRIM(A439),1)="1",LEFT(TRIM(A439),1)="2",LEFT(TRIM(A439),1)="3",LEFT(TRIM(A439),1)="4",LEFT(TRIM(A439),1)="5",LEFT(TRIM(A439),1)="6",LEFT(TRIM(A439),1)="7",LEFT(TRIM(A439),1)="8",LEFT(TRIM(A439),1)="9"))),"Compte à corriger",IF(NOT(AND(OR(C439="",ISNUMBER(C439)),OR(D439="",ISNUMBER(D439)),COUNT(C439:D439)&gt;0,C439&gt;=0,D439&gt;=0)),"Soldes à corriger",IF(COUNTIFS($A$14:$A$513,A439,$B$14:$B$513,B439,$C$14:$C$513,C439,$D$14:$D$513,D439,$F$14:$F$513,F439,$G$14:$G$513,G439)&gt;1,"Doublon exact",IF(LEFT(TRIM(A439),1)="7",IF(AND(F439&lt;&gt;"Avec droit",F439&lt;&gt;"Sans droit",F439&lt;&gt;"Exclu"),"TVA à qualifier",IF(AND(F439="Exclu",G439=""),"Exclusion à justifier","Prêt")),IF(AND(F439&lt;&gt;"",F439&lt;&gt;"Exclu"),"Qualification incohérente","Prêt")))))))</x:f>
      </x:c>
    </x:row>
    <x:row r="440" ht="35" customHeight="1">
      <x:c r="A440" s="41"/>
      <x:c r="B440" s="50"/>
      <x:c r="C440" s="45"/>
      <x:c r="D440" s="45"/>
      <x:c r="E440" s="46" t="str">
        <x:f>IF(COUNTA(A440:D440)=0,"",IF(AND(OR(C440="",ISNUMBER(C440)),OR(D440="",ISNUMBER(D440)),COUNT(C440:D440)&gt;0,C440&gt;=0,D440&gt;=0),SUM(D440)-SUM(C440),""))</x:f>
      </x:c>
      <x:c r="F440" s="38"/>
      <x:c r="G440" s="50"/>
      <x:c r="H440" s="53" t="str">
        <x:f>IF(COUNTA(A440:D440,F440:G440)=0,"",IF(OR(A440="",B440=""),"Compte / libellé requis",IF(NOT(AND(LEN(TRIM(A440))&gt;=3,OR(LEFT(TRIM(A440),1)="1",LEFT(TRIM(A440),1)="2",LEFT(TRIM(A440),1)="3",LEFT(TRIM(A440),1)="4",LEFT(TRIM(A440),1)="5",LEFT(TRIM(A440),1)="6",LEFT(TRIM(A440),1)="7",LEFT(TRIM(A440),1)="8",LEFT(TRIM(A440),1)="9"))),"Compte à corriger",IF(NOT(AND(OR(C440="",ISNUMBER(C440)),OR(D440="",ISNUMBER(D440)),COUNT(C440:D440)&gt;0,C440&gt;=0,D440&gt;=0)),"Soldes à corriger",IF(COUNTIFS($A$14:$A$513,A440,$B$14:$B$513,B440,$C$14:$C$513,C440,$D$14:$D$513,D440,$F$14:$F$513,F440,$G$14:$G$513,G440)&gt;1,"Doublon exact",IF(LEFT(TRIM(A440),1)="7",IF(AND(F440&lt;&gt;"Avec droit",F440&lt;&gt;"Sans droit",F440&lt;&gt;"Exclu"),"TVA à qualifier",IF(AND(F440="Exclu",G440=""),"Exclusion à justifier","Prêt")),IF(AND(F440&lt;&gt;"",F440&lt;&gt;"Exclu"),"Qualification incohérente","Prêt")))))))</x:f>
      </x:c>
    </x:row>
    <x:row r="441" ht="35" customHeight="1">
      <x:c r="A441" s="41"/>
      <x:c r="B441" s="50"/>
      <x:c r="C441" s="45"/>
      <x:c r="D441" s="45"/>
      <x:c r="E441" s="46" t="str">
        <x:f>IF(COUNTA(A441:D441)=0,"",IF(AND(OR(C441="",ISNUMBER(C441)),OR(D441="",ISNUMBER(D441)),COUNT(C441:D441)&gt;0,C441&gt;=0,D441&gt;=0),SUM(D441)-SUM(C441),""))</x:f>
      </x:c>
      <x:c r="F441" s="38"/>
      <x:c r="G441" s="50"/>
      <x:c r="H441" s="53" t="str">
        <x:f>IF(COUNTA(A441:D441,F441:G441)=0,"",IF(OR(A441="",B441=""),"Compte / libellé requis",IF(NOT(AND(LEN(TRIM(A441))&gt;=3,OR(LEFT(TRIM(A441),1)="1",LEFT(TRIM(A441),1)="2",LEFT(TRIM(A441),1)="3",LEFT(TRIM(A441),1)="4",LEFT(TRIM(A441),1)="5",LEFT(TRIM(A441),1)="6",LEFT(TRIM(A441),1)="7",LEFT(TRIM(A441),1)="8",LEFT(TRIM(A441),1)="9"))),"Compte à corriger",IF(NOT(AND(OR(C441="",ISNUMBER(C441)),OR(D441="",ISNUMBER(D441)),COUNT(C441:D441)&gt;0,C441&gt;=0,D441&gt;=0)),"Soldes à corriger",IF(COUNTIFS($A$14:$A$513,A441,$B$14:$B$513,B441,$C$14:$C$513,C441,$D$14:$D$513,D441,$F$14:$F$513,F441,$G$14:$G$513,G441)&gt;1,"Doublon exact",IF(LEFT(TRIM(A441),1)="7",IF(AND(F441&lt;&gt;"Avec droit",F441&lt;&gt;"Sans droit",F441&lt;&gt;"Exclu"),"TVA à qualifier",IF(AND(F441="Exclu",G441=""),"Exclusion à justifier","Prêt")),IF(AND(F441&lt;&gt;"",F441&lt;&gt;"Exclu"),"Qualification incohérente","Prêt")))))))</x:f>
      </x:c>
    </x:row>
    <x:row r="442" ht="35" customHeight="1">
      <x:c r="A442" s="41"/>
      <x:c r="B442" s="50"/>
      <x:c r="C442" s="45"/>
      <x:c r="D442" s="45"/>
      <x:c r="E442" s="46" t="str">
        <x:f>IF(COUNTA(A442:D442)=0,"",IF(AND(OR(C442="",ISNUMBER(C442)),OR(D442="",ISNUMBER(D442)),COUNT(C442:D442)&gt;0,C442&gt;=0,D442&gt;=0),SUM(D442)-SUM(C442),""))</x:f>
      </x:c>
      <x:c r="F442" s="38"/>
      <x:c r="G442" s="50"/>
      <x:c r="H442" s="53" t="str">
        <x:f>IF(COUNTA(A442:D442,F442:G442)=0,"",IF(OR(A442="",B442=""),"Compte / libellé requis",IF(NOT(AND(LEN(TRIM(A442))&gt;=3,OR(LEFT(TRIM(A442),1)="1",LEFT(TRIM(A442),1)="2",LEFT(TRIM(A442),1)="3",LEFT(TRIM(A442),1)="4",LEFT(TRIM(A442),1)="5",LEFT(TRIM(A442),1)="6",LEFT(TRIM(A442),1)="7",LEFT(TRIM(A442),1)="8",LEFT(TRIM(A442),1)="9"))),"Compte à corriger",IF(NOT(AND(OR(C442="",ISNUMBER(C442)),OR(D442="",ISNUMBER(D442)),COUNT(C442:D442)&gt;0,C442&gt;=0,D442&gt;=0)),"Soldes à corriger",IF(COUNTIFS($A$14:$A$513,A442,$B$14:$B$513,B442,$C$14:$C$513,C442,$D$14:$D$513,D442,$F$14:$F$513,F442,$G$14:$G$513,G442)&gt;1,"Doublon exact",IF(LEFT(TRIM(A442),1)="7",IF(AND(F442&lt;&gt;"Avec droit",F442&lt;&gt;"Sans droit",F442&lt;&gt;"Exclu"),"TVA à qualifier",IF(AND(F442="Exclu",G442=""),"Exclusion à justifier","Prêt")),IF(AND(F442&lt;&gt;"",F442&lt;&gt;"Exclu"),"Qualification incohérente","Prêt")))))))</x:f>
      </x:c>
    </x:row>
    <x:row r="443" ht="35" customHeight="1">
      <x:c r="A443" s="41"/>
      <x:c r="B443" s="50"/>
      <x:c r="C443" s="45"/>
      <x:c r="D443" s="45"/>
      <x:c r="E443" s="46" t="str">
        <x:f>IF(COUNTA(A443:D443)=0,"",IF(AND(OR(C443="",ISNUMBER(C443)),OR(D443="",ISNUMBER(D443)),COUNT(C443:D443)&gt;0,C443&gt;=0,D443&gt;=0),SUM(D443)-SUM(C443),""))</x:f>
      </x:c>
      <x:c r="F443" s="38"/>
      <x:c r="G443" s="50"/>
      <x:c r="H443" s="53" t="str">
        <x:f>IF(COUNTA(A443:D443,F443:G443)=0,"",IF(OR(A443="",B443=""),"Compte / libellé requis",IF(NOT(AND(LEN(TRIM(A443))&gt;=3,OR(LEFT(TRIM(A443),1)="1",LEFT(TRIM(A443),1)="2",LEFT(TRIM(A443),1)="3",LEFT(TRIM(A443),1)="4",LEFT(TRIM(A443),1)="5",LEFT(TRIM(A443),1)="6",LEFT(TRIM(A443),1)="7",LEFT(TRIM(A443),1)="8",LEFT(TRIM(A443),1)="9"))),"Compte à corriger",IF(NOT(AND(OR(C443="",ISNUMBER(C443)),OR(D443="",ISNUMBER(D443)),COUNT(C443:D443)&gt;0,C443&gt;=0,D443&gt;=0)),"Soldes à corriger",IF(COUNTIFS($A$14:$A$513,A443,$B$14:$B$513,B443,$C$14:$C$513,C443,$D$14:$D$513,D443,$F$14:$F$513,F443,$G$14:$G$513,G443)&gt;1,"Doublon exact",IF(LEFT(TRIM(A443),1)="7",IF(AND(F443&lt;&gt;"Avec droit",F443&lt;&gt;"Sans droit",F443&lt;&gt;"Exclu"),"TVA à qualifier",IF(AND(F443="Exclu",G443=""),"Exclusion à justifier","Prêt")),IF(AND(F443&lt;&gt;"",F443&lt;&gt;"Exclu"),"Qualification incohérente","Prêt")))))))</x:f>
      </x:c>
    </x:row>
    <x:row r="444" ht="35" customHeight="1">
      <x:c r="A444" s="41"/>
      <x:c r="B444" s="50"/>
      <x:c r="C444" s="45"/>
      <x:c r="D444" s="45"/>
      <x:c r="E444" s="46" t="str">
        <x:f>IF(COUNTA(A444:D444)=0,"",IF(AND(OR(C444="",ISNUMBER(C444)),OR(D444="",ISNUMBER(D444)),COUNT(C444:D444)&gt;0,C444&gt;=0,D444&gt;=0),SUM(D444)-SUM(C444),""))</x:f>
      </x:c>
      <x:c r="F444" s="38"/>
      <x:c r="G444" s="50"/>
      <x:c r="H444" s="53" t="str">
        <x:f>IF(COUNTA(A444:D444,F444:G444)=0,"",IF(OR(A444="",B444=""),"Compte / libellé requis",IF(NOT(AND(LEN(TRIM(A444))&gt;=3,OR(LEFT(TRIM(A444),1)="1",LEFT(TRIM(A444),1)="2",LEFT(TRIM(A444),1)="3",LEFT(TRIM(A444),1)="4",LEFT(TRIM(A444),1)="5",LEFT(TRIM(A444),1)="6",LEFT(TRIM(A444),1)="7",LEFT(TRIM(A444),1)="8",LEFT(TRIM(A444),1)="9"))),"Compte à corriger",IF(NOT(AND(OR(C444="",ISNUMBER(C444)),OR(D444="",ISNUMBER(D444)),COUNT(C444:D444)&gt;0,C444&gt;=0,D444&gt;=0)),"Soldes à corriger",IF(COUNTIFS($A$14:$A$513,A444,$B$14:$B$513,B444,$C$14:$C$513,C444,$D$14:$D$513,D444,$F$14:$F$513,F444,$G$14:$G$513,G444)&gt;1,"Doublon exact",IF(LEFT(TRIM(A444),1)="7",IF(AND(F444&lt;&gt;"Avec droit",F444&lt;&gt;"Sans droit",F444&lt;&gt;"Exclu"),"TVA à qualifier",IF(AND(F444="Exclu",G444=""),"Exclusion à justifier","Prêt")),IF(AND(F444&lt;&gt;"",F444&lt;&gt;"Exclu"),"Qualification incohérente","Prêt")))))))</x:f>
      </x:c>
    </x:row>
    <x:row r="445" ht="35" customHeight="1">
      <x:c r="A445" s="41"/>
      <x:c r="B445" s="50"/>
      <x:c r="C445" s="45"/>
      <x:c r="D445" s="45"/>
      <x:c r="E445" s="46" t="str">
        <x:f>IF(COUNTA(A445:D445)=0,"",IF(AND(OR(C445="",ISNUMBER(C445)),OR(D445="",ISNUMBER(D445)),COUNT(C445:D445)&gt;0,C445&gt;=0,D445&gt;=0),SUM(D445)-SUM(C445),""))</x:f>
      </x:c>
      <x:c r="F445" s="38"/>
      <x:c r="G445" s="50"/>
      <x:c r="H445" s="53" t="str">
        <x:f>IF(COUNTA(A445:D445,F445:G445)=0,"",IF(OR(A445="",B445=""),"Compte / libellé requis",IF(NOT(AND(LEN(TRIM(A445))&gt;=3,OR(LEFT(TRIM(A445),1)="1",LEFT(TRIM(A445),1)="2",LEFT(TRIM(A445),1)="3",LEFT(TRIM(A445),1)="4",LEFT(TRIM(A445),1)="5",LEFT(TRIM(A445),1)="6",LEFT(TRIM(A445),1)="7",LEFT(TRIM(A445),1)="8",LEFT(TRIM(A445),1)="9"))),"Compte à corriger",IF(NOT(AND(OR(C445="",ISNUMBER(C445)),OR(D445="",ISNUMBER(D445)),COUNT(C445:D445)&gt;0,C445&gt;=0,D445&gt;=0)),"Soldes à corriger",IF(COUNTIFS($A$14:$A$513,A445,$B$14:$B$513,B445,$C$14:$C$513,C445,$D$14:$D$513,D445,$F$14:$F$513,F445,$G$14:$G$513,G445)&gt;1,"Doublon exact",IF(LEFT(TRIM(A445),1)="7",IF(AND(F445&lt;&gt;"Avec droit",F445&lt;&gt;"Sans droit",F445&lt;&gt;"Exclu"),"TVA à qualifier",IF(AND(F445="Exclu",G445=""),"Exclusion à justifier","Prêt")),IF(AND(F445&lt;&gt;"",F445&lt;&gt;"Exclu"),"Qualification incohérente","Prêt")))))))</x:f>
      </x:c>
    </x:row>
    <x:row r="446" ht="35" customHeight="1">
      <x:c r="A446" s="41"/>
      <x:c r="B446" s="50"/>
      <x:c r="C446" s="45"/>
      <x:c r="D446" s="45"/>
      <x:c r="E446" s="46" t="str">
        <x:f>IF(COUNTA(A446:D446)=0,"",IF(AND(OR(C446="",ISNUMBER(C446)),OR(D446="",ISNUMBER(D446)),COUNT(C446:D446)&gt;0,C446&gt;=0,D446&gt;=0),SUM(D446)-SUM(C446),""))</x:f>
      </x:c>
      <x:c r="F446" s="38"/>
      <x:c r="G446" s="50"/>
      <x:c r="H446" s="53" t="str">
        <x:f>IF(COUNTA(A446:D446,F446:G446)=0,"",IF(OR(A446="",B446=""),"Compte / libellé requis",IF(NOT(AND(LEN(TRIM(A446))&gt;=3,OR(LEFT(TRIM(A446),1)="1",LEFT(TRIM(A446),1)="2",LEFT(TRIM(A446),1)="3",LEFT(TRIM(A446),1)="4",LEFT(TRIM(A446),1)="5",LEFT(TRIM(A446),1)="6",LEFT(TRIM(A446),1)="7",LEFT(TRIM(A446),1)="8",LEFT(TRIM(A446),1)="9"))),"Compte à corriger",IF(NOT(AND(OR(C446="",ISNUMBER(C446)),OR(D446="",ISNUMBER(D446)),COUNT(C446:D446)&gt;0,C446&gt;=0,D446&gt;=0)),"Soldes à corriger",IF(COUNTIFS($A$14:$A$513,A446,$B$14:$B$513,B446,$C$14:$C$513,C446,$D$14:$D$513,D446,$F$14:$F$513,F446,$G$14:$G$513,G446)&gt;1,"Doublon exact",IF(LEFT(TRIM(A446),1)="7",IF(AND(F446&lt;&gt;"Avec droit",F446&lt;&gt;"Sans droit",F446&lt;&gt;"Exclu"),"TVA à qualifier",IF(AND(F446="Exclu",G446=""),"Exclusion à justifier","Prêt")),IF(AND(F446&lt;&gt;"",F446&lt;&gt;"Exclu"),"Qualification incohérente","Prêt")))))))</x:f>
      </x:c>
    </x:row>
    <x:row r="447" ht="35" customHeight="1">
      <x:c r="A447" s="41"/>
      <x:c r="B447" s="50"/>
      <x:c r="C447" s="45"/>
      <x:c r="D447" s="45"/>
      <x:c r="E447" s="46" t="str">
        <x:f>IF(COUNTA(A447:D447)=0,"",IF(AND(OR(C447="",ISNUMBER(C447)),OR(D447="",ISNUMBER(D447)),COUNT(C447:D447)&gt;0,C447&gt;=0,D447&gt;=0),SUM(D447)-SUM(C447),""))</x:f>
      </x:c>
      <x:c r="F447" s="38"/>
      <x:c r="G447" s="50"/>
      <x:c r="H447" s="53" t="str">
        <x:f>IF(COUNTA(A447:D447,F447:G447)=0,"",IF(OR(A447="",B447=""),"Compte / libellé requis",IF(NOT(AND(LEN(TRIM(A447))&gt;=3,OR(LEFT(TRIM(A447),1)="1",LEFT(TRIM(A447),1)="2",LEFT(TRIM(A447),1)="3",LEFT(TRIM(A447),1)="4",LEFT(TRIM(A447),1)="5",LEFT(TRIM(A447),1)="6",LEFT(TRIM(A447),1)="7",LEFT(TRIM(A447),1)="8",LEFT(TRIM(A447),1)="9"))),"Compte à corriger",IF(NOT(AND(OR(C447="",ISNUMBER(C447)),OR(D447="",ISNUMBER(D447)),COUNT(C447:D447)&gt;0,C447&gt;=0,D447&gt;=0)),"Soldes à corriger",IF(COUNTIFS($A$14:$A$513,A447,$B$14:$B$513,B447,$C$14:$C$513,C447,$D$14:$D$513,D447,$F$14:$F$513,F447,$G$14:$G$513,G447)&gt;1,"Doublon exact",IF(LEFT(TRIM(A447),1)="7",IF(AND(F447&lt;&gt;"Avec droit",F447&lt;&gt;"Sans droit",F447&lt;&gt;"Exclu"),"TVA à qualifier",IF(AND(F447="Exclu",G447=""),"Exclusion à justifier","Prêt")),IF(AND(F447&lt;&gt;"",F447&lt;&gt;"Exclu"),"Qualification incohérente","Prêt")))))))</x:f>
      </x:c>
    </x:row>
    <x:row r="448" ht="35" customHeight="1">
      <x:c r="A448" s="41"/>
      <x:c r="B448" s="50"/>
      <x:c r="C448" s="45"/>
      <x:c r="D448" s="45"/>
      <x:c r="E448" s="46" t="str">
        <x:f>IF(COUNTA(A448:D448)=0,"",IF(AND(OR(C448="",ISNUMBER(C448)),OR(D448="",ISNUMBER(D448)),COUNT(C448:D448)&gt;0,C448&gt;=0,D448&gt;=0),SUM(D448)-SUM(C448),""))</x:f>
      </x:c>
      <x:c r="F448" s="38"/>
      <x:c r="G448" s="50"/>
      <x:c r="H448" s="53" t="str">
        <x:f>IF(COUNTA(A448:D448,F448:G448)=0,"",IF(OR(A448="",B448=""),"Compte / libellé requis",IF(NOT(AND(LEN(TRIM(A448))&gt;=3,OR(LEFT(TRIM(A448),1)="1",LEFT(TRIM(A448),1)="2",LEFT(TRIM(A448),1)="3",LEFT(TRIM(A448),1)="4",LEFT(TRIM(A448),1)="5",LEFT(TRIM(A448),1)="6",LEFT(TRIM(A448),1)="7",LEFT(TRIM(A448),1)="8",LEFT(TRIM(A448),1)="9"))),"Compte à corriger",IF(NOT(AND(OR(C448="",ISNUMBER(C448)),OR(D448="",ISNUMBER(D448)),COUNT(C448:D448)&gt;0,C448&gt;=0,D448&gt;=0)),"Soldes à corriger",IF(COUNTIFS($A$14:$A$513,A448,$B$14:$B$513,B448,$C$14:$C$513,C448,$D$14:$D$513,D448,$F$14:$F$513,F448,$G$14:$G$513,G448)&gt;1,"Doublon exact",IF(LEFT(TRIM(A448),1)="7",IF(AND(F448&lt;&gt;"Avec droit",F448&lt;&gt;"Sans droit",F448&lt;&gt;"Exclu"),"TVA à qualifier",IF(AND(F448="Exclu",G448=""),"Exclusion à justifier","Prêt")),IF(AND(F448&lt;&gt;"",F448&lt;&gt;"Exclu"),"Qualification incohérente","Prêt")))))))</x:f>
      </x:c>
    </x:row>
    <x:row r="449" ht="35" customHeight="1">
      <x:c r="A449" s="41"/>
      <x:c r="B449" s="50"/>
      <x:c r="C449" s="45"/>
      <x:c r="D449" s="45"/>
      <x:c r="E449" s="46" t="str">
        <x:f>IF(COUNTA(A449:D449)=0,"",IF(AND(OR(C449="",ISNUMBER(C449)),OR(D449="",ISNUMBER(D449)),COUNT(C449:D449)&gt;0,C449&gt;=0,D449&gt;=0),SUM(D449)-SUM(C449),""))</x:f>
      </x:c>
      <x:c r="F449" s="38"/>
      <x:c r="G449" s="50"/>
      <x:c r="H449" s="53" t="str">
        <x:f>IF(COUNTA(A449:D449,F449:G449)=0,"",IF(OR(A449="",B449=""),"Compte / libellé requis",IF(NOT(AND(LEN(TRIM(A449))&gt;=3,OR(LEFT(TRIM(A449),1)="1",LEFT(TRIM(A449),1)="2",LEFT(TRIM(A449),1)="3",LEFT(TRIM(A449),1)="4",LEFT(TRIM(A449),1)="5",LEFT(TRIM(A449),1)="6",LEFT(TRIM(A449),1)="7",LEFT(TRIM(A449),1)="8",LEFT(TRIM(A449),1)="9"))),"Compte à corriger",IF(NOT(AND(OR(C449="",ISNUMBER(C449)),OR(D449="",ISNUMBER(D449)),COUNT(C449:D449)&gt;0,C449&gt;=0,D449&gt;=0)),"Soldes à corriger",IF(COUNTIFS($A$14:$A$513,A449,$B$14:$B$513,B449,$C$14:$C$513,C449,$D$14:$D$513,D449,$F$14:$F$513,F449,$G$14:$G$513,G449)&gt;1,"Doublon exact",IF(LEFT(TRIM(A449),1)="7",IF(AND(F449&lt;&gt;"Avec droit",F449&lt;&gt;"Sans droit",F449&lt;&gt;"Exclu"),"TVA à qualifier",IF(AND(F449="Exclu",G449=""),"Exclusion à justifier","Prêt")),IF(AND(F449&lt;&gt;"",F449&lt;&gt;"Exclu"),"Qualification incohérente","Prêt")))))))</x:f>
      </x:c>
    </x:row>
    <x:row r="450" ht="35" customHeight="1">
      <x:c r="A450" s="41"/>
      <x:c r="B450" s="50"/>
      <x:c r="C450" s="45"/>
      <x:c r="D450" s="45"/>
      <x:c r="E450" s="46" t="str">
        <x:f>IF(COUNTA(A450:D450)=0,"",IF(AND(OR(C450="",ISNUMBER(C450)),OR(D450="",ISNUMBER(D450)),COUNT(C450:D450)&gt;0,C450&gt;=0,D450&gt;=0),SUM(D450)-SUM(C450),""))</x:f>
      </x:c>
      <x:c r="F450" s="38"/>
      <x:c r="G450" s="50"/>
      <x:c r="H450" s="53" t="str">
        <x:f>IF(COUNTA(A450:D450,F450:G450)=0,"",IF(OR(A450="",B450=""),"Compte / libellé requis",IF(NOT(AND(LEN(TRIM(A450))&gt;=3,OR(LEFT(TRIM(A450),1)="1",LEFT(TRIM(A450),1)="2",LEFT(TRIM(A450),1)="3",LEFT(TRIM(A450),1)="4",LEFT(TRIM(A450),1)="5",LEFT(TRIM(A450),1)="6",LEFT(TRIM(A450),1)="7",LEFT(TRIM(A450),1)="8",LEFT(TRIM(A450),1)="9"))),"Compte à corriger",IF(NOT(AND(OR(C450="",ISNUMBER(C450)),OR(D450="",ISNUMBER(D450)),COUNT(C450:D450)&gt;0,C450&gt;=0,D450&gt;=0)),"Soldes à corriger",IF(COUNTIFS($A$14:$A$513,A450,$B$14:$B$513,B450,$C$14:$C$513,C450,$D$14:$D$513,D450,$F$14:$F$513,F450,$G$14:$G$513,G450)&gt;1,"Doublon exact",IF(LEFT(TRIM(A450),1)="7",IF(AND(F450&lt;&gt;"Avec droit",F450&lt;&gt;"Sans droit",F450&lt;&gt;"Exclu"),"TVA à qualifier",IF(AND(F450="Exclu",G450=""),"Exclusion à justifier","Prêt")),IF(AND(F450&lt;&gt;"",F450&lt;&gt;"Exclu"),"Qualification incohérente","Prêt")))))))</x:f>
      </x:c>
    </x:row>
    <x:row r="451" ht="35" customHeight="1">
      <x:c r="A451" s="41"/>
      <x:c r="B451" s="50"/>
      <x:c r="C451" s="45"/>
      <x:c r="D451" s="45"/>
      <x:c r="E451" s="46" t="str">
        <x:f>IF(COUNTA(A451:D451)=0,"",IF(AND(OR(C451="",ISNUMBER(C451)),OR(D451="",ISNUMBER(D451)),COUNT(C451:D451)&gt;0,C451&gt;=0,D451&gt;=0),SUM(D451)-SUM(C451),""))</x:f>
      </x:c>
      <x:c r="F451" s="38"/>
      <x:c r="G451" s="50"/>
      <x:c r="H451" s="53" t="str">
        <x:f>IF(COUNTA(A451:D451,F451:G451)=0,"",IF(OR(A451="",B451=""),"Compte / libellé requis",IF(NOT(AND(LEN(TRIM(A451))&gt;=3,OR(LEFT(TRIM(A451),1)="1",LEFT(TRIM(A451),1)="2",LEFT(TRIM(A451),1)="3",LEFT(TRIM(A451),1)="4",LEFT(TRIM(A451),1)="5",LEFT(TRIM(A451),1)="6",LEFT(TRIM(A451),1)="7",LEFT(TRIM(A451),1)="8",LEFT(TRIM(A451),1)="9"))),"Compte à corriger",IF(NOT(AND(OR(C451="",ISNUMBER(C451)),OR(D451="",ISNUMBER(D451)),COUNT(C451:D451)&gt;0,C451&gt;=0,D451&gt;=0)),"Soldes à corriger",IF(COUNTIFS($A$14:$A$513,A451,$B$14:$B$513,B451,$C$14:$C$513,C451,$D$14:$D$513,D451,$F$14:$F$513,F451,$G$14:$G$513,G451)&gt;1,"Doublon exact",IF(LEFT(TRIM(A451),1)="7",IF(AND(F451&lt;&gt;"Avec droit",F451&lt;&gt;"Sans droit",F451&lt;&gt;"Exclu"),"TVA à qualifier",IF(AND(F451="Exclu",G451=""),"Exclusion à justifier","Prêt")),IF(AND(F451&lt;&gt;"",F451&lt;&gt;"Exclu"),"Qualification incohérente","Prêt")))))))</x:f>
      </x:c>
    </x:row>
    <x:row r="452" ht="35" customHeight="1">
      <x:c r="A452" s="41"/>
      <x:c r="B452" s="50"/>
      <x:c r="C452" s="45"/>
      <x:c r="D452" s="45"/>
      <x:c r="E452" s="46" t="str">
        <x:f>IF(COUNTA(A452:D452)=0,"",IF(AND(OR(C452="",ISNUMBER(C452)),OR(D452="",ISNUMBER(D452)),COUNT(C452:D452)&gt;0,C452&gt;=0,D452&gt;=0),SUM(D452)-SUM(C452),""))</x:f>
      </x:c>
      <x:c r="F452" s="38"/>
      <x:c r="G452" s="50"/>
      <x:c r="H452" s="53" t="str">
        <x:f>IF(COUNTA(A452:D452,F452:G452)=0,"",IF(OR(A452="",B452=""),"Compte / libellé requis",IF(NOT(AND(LEN(TRIM(A452))&gt;=3,OR(LEFT(TRIM(A452),1)="1",LEFT(TRIM(A452),1)="2",LEFT(TRIM(A452),1)="3",LEFT(TRIM(A452),1)="4",LEFT(TRIM(A452),1)="5",LEFT(TRIM(A452),1)="6",LEFT(TRIM(A452),1)="7",LEFT(TRIM(A452),1)="8",LEFT(TRIM(A452),1)="9"))),"Compte à corriger",IF(NOT(AND(OR(C452="",ISNUMBER(C452)),OR(D452="",ISNUMBER(D452)),COUNT(C452:D452)&gt;0,C452&gt;=0,D452&gt;=0)),"Soldes à corriger",IF(COUNTIFS($A$14:$A$513,A452,$B$14:$B$513,B452,$C$14:$C$513,C452,$D$14:$D$513,D452,$F$14:$F$513,F452,$G$14:$G$513,G452)&gt;1,"Doublon exact",IF(LEFT(TRIM(A452),1)="7",IF(AND(F452&lt;&gt;"Avec droit",F452&lt;&gt;"Sans droit",F452&lt;&gt;"Exclu"),"TVA à qualifier",IF(AND(F452="Exclu",G452=""),"Exclusion à justifier","Prêt")),IF(AND(F452&lt;&gt;"",F452&lt;&gt;"Exclu"),"Qualification incohérente","Prêt")))))))</x:f>
      </x:c>
    </x:row>
    <x:row r="453" ht="35" customHeight="1">
      <x:c r="A453" s="41"/>
      <x:c r="B453" s="50"/>
      <x:c r="C453" s="45"/>
      <x:c r="D453" s="45"/>
      <x:c r="E453" s="46" t="str">
        <x:f>IF(COUNTA(A453:D453)=0,"",IF(AND(OR(C453="",ISNUMBER(C453)),OR(D453="",ISNUMBER(D453)),COUNT(C453:D453)&gt;0,C453&gt;=0,D453&gt;=0),SUM(D453)-SUM(C453),""))</x:f>
      </x:c>
      <x:c r="F453" s="38"/>
      <x:c r="G453" s="50"/>
      <x:c r="H453" s="53" t="str">
        <x:f>IF(COUNTA(A453:D453,F453:G453)=0,"",IF(OR(A453="",B453=""),"Compte / libellé requis",IF(NOT(AND(LEN(TRIM(A453))&gt;=3,OR(LEFT(TRIM(A453),1)="1",LEFT(TRIM(A453),1)="2",LEFT(TRIM(A453),1)="3",LEFT(TRIM(A453),1)="4",LEFT(TRIM(A453),1)="5",LEFT(TRIM(A453),1)="6",LEFT(TRIM(A453),1)="7",LEFT(TRIM(A453),1)="8",LEFT(TRIM(A453),1)="9"))),"Compte à corriger",IF(NOT(AND(OR(C453="",ISNUMBER(C453)),OR(D453="",ISNUMBER(D453)),COUNT(C453:D453)&gt;0,C453&gt;=0,D453&gt;=0)),"Soldes à corriger",IF(COUNTIFS($A$14:$A$513,A453,$B$14:$B$513,B453,$C$14:$C$513,C453,$D$14:$D$513,D453,$F$14:$F$513,F453,$G$14:$G$513,G453)&gt;1,"Doublon exact",IF(LEFT(TRIM(A453),1)="7",IF(AND(F453&lt;&gt;"Avec droit",F453&lt;&gt;"Sans droit",F453&lt;&gt;"Exclu"),"TVA à qualifier",IF(AND(F453="Exclu",G453=""),"Exclusion à justifier","Prêt")),IF(AND(F453&lt;&gt;"",F453&lt;&gt;"Exclu"),"Qualification incohérente","Prêt")))))))</x:f>
      </x:c>
    </x:row>
    <x:row r="454" ht="35" customHeight="1">
      <x:c r="A454" s="41"/>
      <x:c r="B454" s="50"/>
      <x:c r="C454" s="45"/>
      <x:c r="D454" s="45"/>
      <x:c r="E454" s="46" t="str">
        <x:f>IF(COUNTA(A454:D454)=0,"",IF(AND(OR(C454="",ISNUMBER(C454)),OR(D454="",ISNUMBER(D454)),COUNT(C454:D454)&gt;0,C454&gt;=0,D454&gt;=0),SUM(D454)-SUM(C454),""))</x:f>
      </x:c>
      <x:c r="F454" s="38"/>
      <x:c r="G454" s="50"/>
      <x:c r="H454" s="53" t="str">
        <x:f>IF(COUNTA(A454:D454,F454:G454)=0,"",IF(OR(A454="",B454=""),"Compte / libellé requis",IF(NOT(AND(LEN(TRIM(A454))&gt;=3,OR(LEFT(TRIM(A454),1)="1",LEFT(TRIM(A454),1)="2",LEFT(TRIM(A454),1)="3",LEFT(TRIM(A454),1)="4",LEFT(TRIM(A454),1)="5",LEFT(TRIM(A454),1)="6",LEFT(TRIM(A454),1)="7",LEFT(TRIM(A454),1)="8",LEFT(TRIM(A454),1)="9"))),"Compte à corriger",IF(NOT(AND(OR(C454="",ISNUMBER(C454)),OR(D454="",ISNUMBER(D454)),COUNT(C454:D454)&gt;0,C454&gt;=0,D454&gt;=0)),"Soldes à corriger",IF(COUNTIFS($A$14:$A$513,A454,$B$14:$B$513,B454,$C$14:$C$513,C454,$D$14:$D$513,D454,$F$14:$F$513,F454,$G$14:$G$513,G454)&gt;1,"Doublon exact",IF(LEFT(TRIM(A454),1)="7",IF(AND(F454&lt;&gt;"Avec droit",F454&lt;&gt;"Sans droit",F454&lt;&gt;"Exclu"),"TVA à qualifier",IF(AND(F454="Exclu",G454=""),"Exclusion à justifier","Prêt")),IF(AND(F454&lt;&gt;"",F454&lt;&gt;"Exclu"),"Qualification incohérente","Prêt")))))))</x:f>
      </x:c>
    </x:row>
    <x:row r="455" ht="35" customHeight="1">
      <x:c r="A455" s="41"/>
      <x:c r="B455" s="50"/>
      <x:c r="C455" s="45"/>
      <x:c r="D455" s="45"/>
      <x:c r="E455" s="46" t="str">
        <x:f>IF(COUNTA(A455:D455)=0,"",IF(AND(OR(C455="",ISNUMBER(C455)),OR(D455="",ISNUMBER(D455)),COUNT(C455:D455)&gt;0,C455&gt;=0,D455&gt;=0),SUM(D455)-SUM(C455),""))</x:f>
      </x:c>
      <x:c r="F455" s="38"/>
      <x:c r="G455" s="50"/>
      <x:c r="H455" s="53" t="str">
        <x:f>IF(COUNTA(A455:D455,F455:G455)=0,"",IF(OR(A455="",B455=""),"Compte / libellé requis",IF(NOT(AND(LEN(TRIM(A455))&gt;=3,OR(LEFT(TRIM(A455),1)="1",LEFT(TRIM(A455),1)="2",LEFT(TRIM(A455),1)="3",LEFT(TRIM(A455),1)="4",LEFT(TRIM(A455),1)="5",LEFT(TRIM(A455),1)="6",LEFT(TRIM(A455),1)="7",LEFT(TRIM(A455),1)="8",LEFT(TRIM(A455),1)="9"))),"Compte à corriger",IF(NOT(AND(OR(C455="",ISNUMBER(C455)),OR(D455="",ISNUMBER(D455)),COUNT(C455:D455)&gt;0,C455&gt;=0,D455&gt;=0)),"Soldes à corriger",IF(COUNTIFS($A$14:$A$513,A455,$B$14:$B$513,B455,$C$14:$C$513,C455,$D$14:$D$513,D455,$F$14:$F$513,F455,$G$14:$G$513,G455)&gt;1,"Doublon exact",IF(LEFT(TRIM(A455),1)="7",IF(AND(F455&lt;&gt;"Avec droit",F455&lt;&gt;"Sans droit",F455&lt;&gt;"Exclu"),"TVA à qualifier",IF(AND(F455="Exclu",G455=""),"Exclusion à justifier","Prêt")),IF(AND(F455&lt;&gt;"",F455&lt;&gt;"Exclu"),"Qualification incohérente","Prêt")))))))</x:f>
      </x:c>
    </x:row>
    <x:row r="456" ht="35" customHeight="1">
      <x:c r="A456" s="41"/>
      <x:c r="B456" s="50"/>
      <x:c r="C456" s="45"/>
      <x:c r="D456" s="45"/>
      <x:c r="E456" s="46" t="str">
        <x:f>IF(COUNTA(A456:D456)=0,"",IF(AND(OR(C456="",ISNUMBER(C456)),OR(D456="",ISNUMBER(D456)),COUNT(C456:D456)&gt;0,C456&gt;=0,D456&gt;=0),SUM(D456)-SUM(C456),""))</x:f>
      </x:c>
      <x:c r="F456" s="38"/>
      <x:c r="G456" s="50"/>
      <x:c r="H456" s="53" t="str">
        <x:f>IF(COUNTA(A456:D456,F456:G456)=0,"",IF(OR(A456="",B456=""),"Compte / libellé requis",IF(NOT(AND(LEN(TRIM(A456))&gt;=3,OR(LEFT(TRIM(A456),1)="1",LEFT(TRIM(A456),1)="2",LEFT(TRIM(A456),1)="3",LEFT(TRIM(A456),1)="4",LEFT(TRIM(A456),1)="5",LEFT(TRIM(A456),1)="6",LEFT(TRIM(A456),1)="7",LEFT(TRIM(A456),1)="8",LEFT(TRIM(A456),1)="9"))),"Compte à corriger",IF(NOT(AND(OR(C456="",ISNUMBER(C456)),OR(D456="",ISNUMBER(D456)),COUNT(C456:D456)&gt;0,C456&gt;=0,D456&gt;=0)),"Soldes à corriger",IF(COUNTIFS($A$14:$A$513,A456,$B$14:$B$513,B456,$C$14:$C$513,C456,$D$14:$D$513,D456,$F$14:$F$513,F456,$G$14:$G$513,G456)&gt;1,"Doublon exact",IF(LEFT(TRIM(A456),1)="7",IF(AND(F456&lt;&gt;"Avec droit",F456&lt;&gt;"Sans droit",F456&lt;&gt;"Exclu"),"TVA à qualifier",IF(AND(F456="Exclu",G456=""),"Exclusion à justifier","Prêt")),IF(AND(F456&lt;&gt;"",F456&lt;&gt;"Exclu"),"Qualification incohérente","Prêt")))))))</x:f>
      </x:c>
    </x:row>
    <x:row r="457" ht="35" customHeight="1">
      <x:c r="A457" s="41"/>
      <x:c r="B457" s="50"/>
      <x:c r="C457" s="45"/>
      <x:c r="D457" s="45"/>
      <x:c r="E457" s="46" t="str">
        <x:f>IF(COUNTA(A457:D457)=0,"",IF(AND(OR(C457="",ISNUMBER(C457)),OR(D457="",ISNUMBER(D457)),COUNT(C457:D457)&gt;0,C457&gt;=0,D457&gt;=0),SUM(D457)-SUM(C457),""))</x:f>
      </x:c>
      <x:c r="F457" s="38"/>
      <x:c r="G457" s="50"/>
      <x:c r="H457" s="53" t="str">
        <x:f>IF(COUNTA(A457:D457,F457:G457)=0,"",IF(OR(A457="",B457=""),"Compte / libellé requis",IF(NOT(AND(LEN(TRIM(A457))&gt;=3,OR(LEFT(TRIM(A457),1)="1",LEFT(TRIM(A457),1)="2",LEFT(TRIM(A457),1)="3",LEFT(TRIM(A457),1)="4",LEFT(TRIM(A457),1)="5",LEFT(TRIM(A457),1)="6",LEFT(TRIM(A457),1)="7",LEFT(TRIM(A457),1)="8",LEFT(TRIM(A457),1)="9"))),"Compte à corriger",IF(NOT(AND(OR(C457="",ISNUMBER(C457)),OR(D457="",ISNUMBER(D457)),COUNT(C457:D457)&gt;0,C457&gt;=0,D457&gt;=0)),"Soldes à corriger",IF(COUNTIFS($A$14:$A$513,A457,$B$14:$B$513,B457,$C$14:$C$513,C457,$D$14:$D$513,D457,$F$14:$F$513,F457,$G$14:$G$513,G457)&gt;1,"Doublon exact",IF(LEFT(TRIM(A457),1)="7",IF(AND(F457&lt;&gt;"Avec droit",F457&lt;&gt;"Sans droit",F457&lt;&gt;"Exclu"),"TVA à qualifier",IF(AND(F457="Exclu",G457=""),"Exclusion à justifier","Prêt")),IF(AND(F457&lt;&gt;"",F457&lt;&gt;"Exclu"),"Qualification incohérente","Prêt")))))))</x:f>
      </x:c>
    </x:row>
    <x:row r="458" ht="35" customHeight="1">
      <x:c r="A458" s="41"/>
      <x:c r="B458" s="50"/>
      <x:c r="C458" s="45"/>
      <x:c r="D458" s="45"/>
      <x:c r="E458" s="46" t="str">
        <x:f>IF(COUNTA(A458:D458)=0,"",IF(AND(OR(C458="",ISNUMBER(C458)),OR(D458="",ISNUMBER(D458)),COUNT(C458:D458)&gt;0,C458&gt;=0,D458&gt;=0),SUM(D458)-SUM(C458),""))</x:f>
      </x:c>
      <x:c r="F458" s="38"/>
      <x:c r="G458" s="50"/>
      <x:c r="H458" s="53" t="str">
        <x:f>IF(COUNTA(A458:D458,F458:G458)=0,"",IF(OR(A458="",B458=""),"Compte / libellé requis",IF(NOT(AND(LEN(TRIM(A458))&gt;=3,OR(LEFT(TRIM(A458),1)="1",LEFT(TRIM(A458),1)="2",LEFT(TRIM(A458),1)="3",LEFT(TRIM(A458),1)="4",LEFT(TRIM(A458),1)="5",LEFT(TRIM(A458),1)="6",LEFT(TRIM(A458),1)="7",LEFT(TRIM(A458),1)="8",LEFT(TRIM(A458),1)="9"))),"Compte à corriger",IF(NOT(AND(OR(C458="",ISNUMBER(C458)),OR(D458="",ISNUMBER(D458)),COUNT(C458:D458)&gt;0,C458&gt;=0,D458&gt;=0)),"Soldes à corriger",IF(COUNTIFS($A$14:$A$513,A458,$B$14:$B$513,B458,$C$14:$C$513,C458,$D$14:$D$513,D458,$F$14:$F$513,F458,$G$14:$G$513,G458)&gt;1,"Doublon exact",IF(LEFT(TRIM(A458),1)="7",IF(AND(F458&lt;&gt;"Avec droit",F458&lt;&gt;"Sans droit",F458&lt;&gt;"Exclu"),"TVA à qualifier",IF(AND(F458="Exclu",G458=""),"Exclusion à justifier","Prêt")),IF(AND(F458&lt;&gt;"",F458&lt;&gt;"Exclu"),"Qualification incohérente","Prêt")))))))</x:f>
      </x:c>
    </x:row>
    <x:row r="459" ht="35" customHeight="1">
      <x:c r="A459" s="41"/>
      <x:c r="B459" s="50"/>
      <x:c r="C459" s="45"/>
      <x:c r="D459" s="45"/>
      <x:c r="E459" s="46" t="str">
        <x:f>IF(COUNTA(A459:D459)=0,"",IF(AND(OR(C459="",ISNUMBER(C459)),OR(D459="",ISNUMBER(D459)),COUNT(C459:D459)&gt;0,C459&gt;=0,D459&gt;=0),SUM(D459)-SUM(C459),""))</x:f>
      </x:c>
      <x:c r="F459" s="38"/>
      <x:c r="G459" s="50"/>
      <x:c r="H459" s="53" t="str">
        <x:f>IF(COUNTA(A459:D459,F459:G459)=0,"",IF(OR(A459="",B459=""),"Compte / libellé requis",IF(NOT(AND(LEN(TRIM(A459))&gt;=3,OR(LEFT(TRIM(A459),1)="1",LEFT(TRIM(A459),1)="2",LEFT(TRIM(A459),1)="3",LEFT(TRIM(A459),1)="4",LEFT(TRIM(A459),1)="5",LEFT(TRIM(A459),1)="6",LEFT(TRIM(A459),1)="7",LEFT(TRIM(A459),1)="8",LEFT(TRIM(A459),1)="9"))),"Compte à corriger",IF(NOT(AND(OR(C459="",ISNUMBER(C459)),OR(D459="",ISNUMBER(D459)),COUNT(C459:D459)&gt;0,C459&gt;=0,D459&gt;=0)),"Soldes à corriger",IF(COUNTIFS($A$14:$A$513,A459,$B$14:$B$513,B459,$C$14:$C$513,C459,$D$14:$D$513,D459,$F$14:$F$513,F459,$G$14:$G$513,G459)&gt;1,"Doublon exact",IF(LEFT(TRIM(A459),1)="7",IF(AND(F459&lt;&gt;"Avec droit",F459&lt;&gt;"Sans droit",F459&lt;&gt;"Exclu"),"TVA à qualifier",IF(AND(F459="Exclu",G459=""),"Exclusion à justifier","Prêt")),IF(AND(F459&lt;&gt;"",F459&lt;&gt;"Exclu"),"Qualification incohérente","Prêt")))))))</x:f>
      </x:c>
    </x:row>
    <x:row r="460" ht="35" customHeight="1">
      <x:c r="A460" s="41"/>
      <x:c r="B460" s="50"/>
      <x:c r="C460" s="45"/>
      <x:c r="D460" s="45"/>
      <x:c r="E460" s="46" t="str">
        <x:f>IF(COUNTA(A460:D460)=0,"",IF(AND(OR(C460="",ISNUMBER(C460)),OR(D460="",ISNUMBER(D460)),COUNT(C460:D460)&gt;0,C460&gt;=0,D460&gt;=0),SUM(D460)-SUM(C460),""))</x:f>
      </x:c>
      <x:c r="F460" s="38"/>
      <x:c r="G460" s="50"/>
      <x:c r="H460" s="53" t="str">
        <x:f>IF(COUNTA(A460:D460,F460:G460)=0,"",IF(OR(A460="",B460=""),"Compte / libellé requis",IF(NOT(AND(LEN(TRIM(A460))&gt;=3,OR(LEFT(TRIM(A460),1)="1",LEFT(TRIM(A460),1)="2",LEFT(TRIM(A460),1)="3",LEFT(TRIM(A460),1)="4",LEFT(TRIM(A460),1)="5",LEFT(TRIM(A460),1)="6",LEFT(TRIM(A460),1)="7",LEFT(TRIM(A460),1)="8",LEFT(TRIM(A460),1)="9"))),"Compte à corriger",IF(NOT(AND(OR(C460="",ISNUMBER(C460)),OR(D460="",ISNUMBER(D460)),COUNT(C460:D460)&gt;0,C460&gt;=0,D460&gt;=0)),"Soldes à corriger",IF(COUNTIFS($A$14:$A$513,A460,$B$14:$B$513,B460,$C$14:$C$513,C460,$D$14:$D$513,D460,$F$14:$F$513,F460,$G$14:$G$513,G460)&gt;1,"Doublon exact",IF(LEFT(TRIM(A460),1)="7",IF(AND(F460&lt;&gt;"Avec droit",F460&lt;&gt;"Sans droit",F460&lt;&gt;"Exclu"),"TVA à qualifier",IF(AND(F460="Exclu",G460=""),"Exclusion à justifier","Prêt")),IF(AND(F460&lt;&gt;"",F460&lt;&gt;"Exclu"),"Qualification incohérente","Prêt")))))))</x:f>
      </x:c>
    </x:row>
    <x:row r="461" ht="35" customHeight="1">
      <x:c r="A461" s="41"/>
      <x:c r="B461" s="50"/>
      <x:c r="C461" s="45"/>
      <x:c r="D461" s="45"/>
      <x:c r="E461" s="46" t="str">
        <x:f>IF(COUNTA(A461:D461)=0,"",IF(AND(OR(C461="",ISNUMBER(C461)),OR(D461="",ISNUMBER(D461)),COUNT(C461:D461)&gt;0,C461&gt;=0,D461&gt;=0),SUM(D461)-SUM(C461),""))</x:f>
      </x:c>
      <x:c r="F461" s="38"/>
      <x:c r="G461" s="50"/>
      <x:c r="H461" s="53" t="str">
        <x:f>IF(COUNTA(A461:D461,F461:G461)=0,"",IF(OR(A461="",B461=""),"Compte / libellé requis",IF(NOT(AND(LEN(TRIM(A461))&gt;=3,OR(LEFT(TRIM(A461),1)="1",LEFT(TRIM(A461),1)="2",LEFT(TRIM(A461),1)="3",LEFT(TRIM(A461),1)="4",LEFT(TRIM(A461),1)="5",LEFT(TRIM(A461),1)="6",LEFT(TRIM(A461),1)="7",LEFT(TRIM(A461),1)="8",LEFT(TRIM(A461),1)="9"))),"Compte à corriger",IF(NOT(AND(OR(C461="",ISNUMBER(C461)),OR(D461="",ISNUMBER(D461)),COUNT(C461:D461)&gt;0,C461&gt;=0,D461&gt;=0)),"Soldes à corriger",IF(COUNTIFS($A$14:$A$513,A461,$B$14:$B$513,B461,$C$14:$C$513,C461,$D$14:$D$513,D461,$F$14:$F$513,F461,$G$14:$G$513,G461)&gt;1,"Doublon exact",IF(LEFT(TRIM(A461),1)="7",IF(AND(F461&lt;&gt;"Avec droit",F461&lt;&gt;"Sans droit",F461&lt;&gt;"Exclu"),"TVA à qualifier",IF(AND(F461="Exclu",G461=""),"Exclusion à justifier","Prêt")),IF(AND(F461&lt;&gt;"",F461&lt;&gt;"Exclu"),"Qualification incohérente","Prêt")))))))</x:f>
      </x:c>
    </x:row>
    <x:row r="462" ht="35" customHeight="1">
      <x:c r="A462" s="41"/>
      <x:c r="B462" s="50"/>
      <x:c r="C462" s="45"/>
      <x:c r="D462" s="45"/>
      <x:c r="E462" s="46" t="str">
        <x:f>IF(COUNTA(A462:D462)=0,"",IF(AND(OR(C462="",ISNUMBER(C462)),OR(D462="",ISNUMBER(D462)),COUNT(C462:D462)&gt;0,C462&gt;=0,D462&gt;=0),SUM(D462)-SUM(C462),""))</x:f>
      </x:c>
      <x:c r="F462" s="38"/>
      <x:c r="G462" s="50"/>
      <x:c r="H462" s="53" t="str">
        <x:f>IF(COUNTA(A462:D462,F462:G462)=0,"",IF(OR(A462="",B462=""),"Compte / libellé requis",IF(NOT(AND(LEN(TRIM(A462))&gt;=3,OR(LEFT(TRIM(A462),1)="1",LEFT(TRIM(A462),1)="2",LEFT(TRIM(A462),1)="3",LEFT(TRIM(A462),1)="4",LEFT(TRIM(A462),1)="5",LEFT(TRIM(A462),1)="6",LEFT(TRIM(A462),1)="7",LEFT(TRIM(A462),1)="8",LEFT(TRIM(A462),1)="9"))),"Compte à corriger",IF(NOT(AND(OR(C462="",ISNUMBER(C462)),OR(D462="",ISNUMBER(D462)),COUNT(C462:D462)&gt;0,C462&gt;=0,D462&gt;=0)),"Soldes à corriger",IF(COUNTIFS($A$14:$A$513,A462,$B$14:$B$513,B462,$C$14:$C$513,C462,$D$14:$D$513,D462,$F$14:$F$513,F462,$G$14:$G$513,G462)&gt;1,"Doublon exact",IF(LEFT(TRIM(A462),1)="7",IF(AND(F462&lt;&gt;"Avec droit",F462&lt;&gt;"Sans droit",F462&lt;&gt;"Exclu"),"TVA à qualifier",IF(AND(F462="Exclu",G462=""),"Exclusion à justifier","Prêt")),IF(AND(F462&lt;&gt;"",F462&lt;&gt;"Exclu"),"Qualification incohérente","Prêt")))))))</x:f>
      </x:c>
    </x:row>
    <x:row r="463" ht="35" customHeight="1">
      <x:c r="A463" s="41"/>
      <x:c r="B463" s="50"/>
      <x:c r="C463" s="45"/>
      <x:c r="D463" s="45"/>
      <x:c r="E463" s="46" t="str">
        <x:f>IF(COUNTA(A463:D463)=0,"",IF(AND(OR(C463="",ISNUMBER(C463)),OR(D463="",ISNUMBER(D463)),COUNT(C463:D463)&gt;0,C463&gt;=0,D463&gt;=0),SUM(D463)-SUM(C463),""))</x:f>
      </x:c>
      <x:c r="F463" s="38"/>
      <x:c r="G463" s="50"/>
      <x:c r="H463" s="53" t="str">
        <x:f>IF(COUNTA(A463:D463,F463:G463)=0,"",IF(OR(A463="",B463=""),"Compte / libellé requis",IF(NOT(AND(LEN(TRIM(A463))&gt;=3,OR(LEFT(TRIM(A463),1)="1",LEFT(TRIM(A463),1)="2",LEFT(TRIM(A463),1)="3",LEFT(TRIM(A463),1)="4",LEFT(TRIM(A463),1)="5",LEFT(TRIM(A463),1)="6",LEFT(TRIM(A463),1)="7",LEFT(TRIM(A463),1)="8",LEFT(TRIM(A463),1)="9"))),"Compte à corriger",IF(NOT(AND(OR(C463="",ISNUMBER(C463)),OR(D463="",ISNUMBER(D463)),COUNT(C463:D463)&gt;0,C463&gt;=0,D463&gt;=0)),"Soldes à corriger",IF(COUNTIFS($A$14:$A$513,A463,$B$14:$B$513,B463,$C$14:$C$513,C463,$D$14:$D$513,D463,$F$14:$F$513,F463,$G$14:$G$513,G463)&gt;1,"Doublon exact",IF(LEFT(TRIM(A463),1)="7",IF(AND(F463&lt;&gt;"Avec droit",F463&lt;&gt;"Sans droit",F463&lt;&gt;"Exclu"),"TVA à qualifier",IF(AND(F463="Exclu",G463=""),"Exclusion à justifier","Prêt")),IF(AND(F463&lt;&gt;"",F463&lt;&gt;"Exclu"),"Qualification incohérente","Prêt")))))))</x:f>
      </x:c>
    </x:row>
    <x:row r="464" ht="35" customHeight="1">
      <x:c r="A464" s="41"/>
      <x:c r="B464" s="50"/>
      <x:c r="C464" s="45"/>
      <x:c r="D464" s="45"/>
      <x:c r="E464" s="46" t="str">
        <x:f>IF(COUNTA(A464:D464)=0,"",IF(AND(OR(C464="",ISNUMBER(C464)),OR(D464="",ISNUMBER(D464)),COUNT(C464:D464)&gt;0,C464&gt;=0,D464&gt;=0),SUM(D464)-SUM(C464),""))</x:f>
      </x:c>
      <x:c r="F464" s="38"/>
      <x:c r="G464" s="50"/>
      <x:c r="H464" s="53" t="str">
        <x:f>IF(COUNTA(A464:D464,F464:G464)=0,"",IF(OR(A464="",B464=""),"Compte / libellé requis",IF(NOT(AND(LEN(TRIM(A464))&gt;=3,OR(LEFT(TRIM(A464),1)="1",LEFT(TRIM(A464),1)="2",LEFT(TRIM(A464),1)="3",LEFT(TRIM(A464),1)="4",LEFT(TRIM(A464),1)="5",LEFT(TRIM(A464),1)="6",LEFT(TRIM(A464),1)="7",LEFT(TRIM(A464),1)="8",LEFT(TRIM(A464),1)="9"))),"Compte à corriger",IF(NOT(AND(OR(C464="",ISNUMBER(C464)),OR(D464="",ISNUMBER(D464)),COUNT(C464:D464)&gt;0,C464&gt;=0,D464&gt;=0)),"Soldes à corriger",IF(COUNTIFS($A$14:$A$513,A464,$B$14:$B$513,B464,$C$14:$C$513,C464,$D$14:$D$513,D464,$F$14:$F$513,F464,$G$14:$G$513,G464)&gt;1,"Doublon exact",IF(LEFT(TRIM(A464),1)="7",IF(AND(F464&lt;&gt;"Avec droit",F464&lt;&gt;"Sans droit",F464&lt;&gt;"Exclu"),"TVA à qualifier",IF(AND(F464="Exclu",G464=""),"Exclusion à justifier","Prêt")),IF(AND(F464&lt;&gt;"",F464&lt;&gt;"Exclu"),"Qualification incohérente","Prêt")))))))</x:f>
      </x:c>
    </x:row>
    <x:row r="465" ht="35" customHeight="1">
      <x:c r="A465" s="41"/>
      <x:c r="B465" s="50"/>
      <x:c r="C465" s="45"/>
      <x:c r="D465" s="45"/>
      <x:c r="E465" s="46" t="str">
        <x:f>IF(COUNTA(A465:D465)=0,"",IF(AND(OR(C465="",ISNUMBER(C465)),OR(D465="",ISNUMBER(D465)),COUNT(C465:D465)&gt;0,C465&gt;=0,D465&gt;=0),SUM(D465)-SUM(C465),""))</x:f>
      </x:c>
      <x:c r="F465" s="38"/>
      <x:c r="G465" s="50"/>
      <x:c r="H465" s="53" t="str">
        <x:f>IF(COUNTA(A465:D465,F465:G465)=0,"",IF(OR(A465="",B465=""),"Compte / libellé requis",IF(NOT(AND(LEN(TRIM(A465))&gt;=3,OR(LEFT(TRIM(A465),1)="1",LEFT(TRIM(A465),1)="2",LEFT(TRIM(A465),1)="3",LEFT(TRIM(A465),1)="4",LEFT(TRIM(A465),1)="5",LEFT(TRIM(A465),1)="6",LEFT(TRIM(A465),1)="7",LEFT(TRIM(A465),1)="8",LEFT(TRIM(A465),1)="9"))),"Compte à corriger",IF(NOT(AND(OR(C465="",ISNUMBER(C465)),OR(D465="",ISNUMBER(D465)),COUNT(C465:D465)&gt;0,C465&gt;=0,D465&gt;=0)),"Soldes à corriger",IF(COUNTIFS($A$14:$A$513,A465,$B$14:$B$513,B465,$C$14:$C$513,C465,$D$14:$D$513,D465,$F$14:$F$513,F465,$G$14:$G$513,G465)&gt;1,"Doublon exact",IF(LEFT(TRIM(A465),1)="7",IF(AND(F465&lt;&gt;"Avec droit",F465&lt;&gt;"Sans droit",F465&lt;&gt;"Exclu"),"TVA à qualifier",IF(AND(F465="Exclu",G465=""),"Exclusion à justifier","Prêt")),IF(AND(F465&lt;&gt;"",F465&lt;&gt;"Exclu"),"Qualification incohérente","Prêt")))))))</x:f>
      </x:c>
    </x:row>
    <x:row r="466" ht="35" customHeight="1">
      <x:c r="A466" s="41"/>
      <x:c r="B466" s="50"/>
      <x:c r="C466" s="45"/>
      <x:c r="D466" s="45"/>
      <x:c r="E466" s="46" t="str">
        <x:f>IF(COUNTA(A466:D466)=0,"",IF(AND(OR(C466="",ISNUMBER(C466)),OR(D466="",ISNUMBER(D466)),COUNT(C466:D466)&gt;0,C466&gt;=0,D466&gt;=0),SUM(D466)-SUM(C466),""))</x:f>
      </x:c>
      <x:c r="F466" s="38"/>
      <x:c r="G466" s="50"/>
      <x:c r="H466" s="53" t="str">
        <x:f>IF(COUNTA(A466:D466,F466:G466)=0,"",IF(OR(A466="",B466=""),"Compte / libellé requis",IF(NOT(AND(LEN(TRIM(A466))&gt;=3,OR(LEFT(TRIM(A466),1)="1",LEFT(TRIM(A466),1)="2",LEFT(TRIM(A466),1)="3",LEFT(TRIM(A466),1)="4",LEFT(TRIM(A466),1)="5",LEFT(TRIM(A466),1)="6",LEFT(TRIM(A466),1)="7",LEFT(TRIM(A466),1)="8",LEFT(TRIM(A466),1)="9"))),"Compte à corriger",IF(NOT(AND(OR(C466="",ISNUMBER(C466)),OR(D466="",ISNUMBER(D466)),COUNT(C466:D466)&gt;0,C466&gt;=0,D466&gt;=0)),"Soldes à corriger",IF(COUNTIFS($A$14:$A$513,A466,$B$14:$B$513,B466,$C$14:$C$513,C466,$D$14:$D$513,D466,$F$14:$F$513,F466,$G$14:$G$513,G466)&gt;1,"Doublon exact",IF(LEFT(TRIM(A466),1)="7",IF(AND(F466&lt;&gt;"Avec droit",F466&lt;&gt;"Sans droit",F466&lt;&gt;"Exclu"),"TVA à qualifier",IF(AND(F466="Exclu",G466=""),"Exclusion à justifier","Prêt")),IF(AND(F466&lt;&gt;"",F466&lt;&gt;"Exclu"),"Qualification incohérente","Prêt")))))))</x:f>
      </x:c>
    </x:row>
    <x:row r="467" ht="35" customHeight="1">
      <x:c r="A467" s="41"/>
      <x:c r="B467" s="50"/>
      <x:c r="C467" s="45"/>
      <x:c r="D467" s="45"/>
      <x:c r="E467" s="46" t="str">
        <x:f>IF(COUNTA(A467:D467)=0,"",IF(AND(OR(C467="",ISNUMBER(C467)),OR(D467="",ISNUMBER(D467)),COUNT(C467:D467)&gt;0,C467&gt;=0,D467&gt;=0),SUM(D467)-SUM(C467),""))</x:f>
      </x:c>
      <x:c r="F467" s="38"/>
      <x:c r="G467" s="50"/>
      <x:c r="H467" s="53" t="str">
        <x:f>IF(COUNTA(A467:D467,F467:G467)=0,"",IF(OR(A467="",B467=""),"Compte / libellé requis",IF(NOT(AND(LEN(TRIM(A467))&gt;=3,OR(LEFT(TRIM(A467),1)="1",LEFT(TRIM(A467),1)="2",LEFT(TRIM(A467),1)="3",LEFT(TRIM(A467),1)="4",LEFT(TRIM(A467),1)="5",LEFT(TRIM(A467),1)="6",LEFT(TRIM(A467),1)="7",LEFT(TRIM(A467),1)="8",LEFT(TRIM(A467),1)="9"))),"Compte à corriger",IF(NOT(AND(OR(C467="",ISNUMBER(C467)),OR(D467="",ISNUMBER(D467)),COUNT(C467:D467)&gt;0,C467&gt;=0,D467&gt;=0)),"Soldes à corriger",IF(COUNTIFS($A$14:$A$513,A467,$B$14:$B$513,B467,$C$14:$C$513,C467,$D$14:$D$513,D467,$F$14:$F$513,F467,$G$14:$G$513,G467)&gt;1,"Doublon exact",IF(LEFT(TRIM(A467),1)="7",IF(AND(F467&lt;&gt;"Avec droit",F467&lt;&gt;"Sans droit",F467&lt;&gt;"Exclu"),"TVA à qualifier",IF(AND(F467="Exclu",G467=""),"Exclusion à justifier","Prêt")),IF(AND(F467&lt;&gt;"",F467&lt;&gt;"Exclu"),"Qualification incohérente","Prêt")))))))</x:f>
      </x:c>
    </x:row>
    <x:row r="468" ht="35" customHeight="1">
      <x:c r="A468" s="41"/>
      <x:c r="B468" s="50"/>
      <x:c r="C468" s="45"/>
      <x:c r="D468" s="45"/>
      <x:c r="E468" s="46" t="str">
        <x:f>IF(COUNTA(A468:D468)=0,"",IF(AND(OR(C468="",ISNUMBER(C468)),OR(D468="",ISNUMBER(D468)),COUNT(C468:D468)&gt;0,C468&gt;=0,D468&gt;=0),SUM(D468)-SUM(C468),""))</x:f>
      </x:c>
      <x:c r="F468" s="38"/>
      <x:c r="G468" s="50"/>
      <x:c r="H468" s="53" t="str">
        <x:f>IF(COUNTA(A468:D468,F468:G468)=0,"",IF(OR(A468="",B468=""),"Compte / libellé requis",IF(NOT(AND(LEN(TRIM(A468))&gt;=3,OR(LEFT(TRIM(A468),1)="1",LEFT(TRIM(A468),1)="2",LEFT(TRIM(A468),1)="3",LEFT(TRIM(A468),1)="4",LEFT(TRIM(A468),1)="5",LEFT(TRIM(A468),1)="6",LEFT(TRIM(A468),1)="7",LEFT(TRIM(A468),1)="8",LEFT(TRIM(A468),1)="9"))),"Compte à corriger",IF(NOT(AND(OR(C468="",ISNUMBER(C468)),OR(D468="",ISNUMBER(D468)),COUNT(C468:D468)&gt;0,C468&gt;=0,D468&gt;=0)),"Soldes à corriger",IF(COUNTIFS($A$14:$A$513,A468,$B$14:$B$513,B468,$C$14:$C$513,C468,$D$14:$D$513,D468,$F$14:$F$513,F468,$G$14:$G$513,G468)&gt;1,"Doublon exact",IF(LEFT(TRIM(A468),1)="7",IF(AND(F468&lt;&gt;"Avec droit",F468&lt;&gt;"Sans droit",F468&lt;&gt;"Exclu"),"TVA à qualifier",IF(AND(F468="Exclu",G468=""),"Exclusion à justifier","Prêt")),IF(AND(F468&lt;&gt;"",F468&lt;&gt;"Exclu"),"Qualification incohérente","Prêt")))))))</x:f>
      </x:c>
    </x:row>
    <x:row r="469" ht="35" customHeight="1">
      <x:c r="A469" s="41"/>
      <x:c r="B469" s="50"/>
      <x:c r="C469" s="45"/>
      <x:c r="D469" s="45"/>
      <x:c r="E469" s="46" t="str">
        <x:f>IF(COUNTA(A469:D469)=0,"",IF(AND(OR(C469="",ISNUMBER(C469)),OR(D469="",ISNUMBER(D469)),COUNT(C469:D469)&gt;0,C469&gt;=0,D469&gt;=0),SUM(D469)-SUM(C469),""))</x:f>
      </x:c>
      <x:c r="F469" s="38"/>
      <x:c r="G469" s="50"/>
      <x:c r="H469" s="53" t="str">
        <x:f>IF(COUNTA(A469:D469,F469:G469)=0,"",IF(OR(A469="",B469=""),"Compte / libellé requis",IF(NOT(AND(LEN(TRIM(A469))&gt;=3,OR(LEFT(TRIM(A469),1)="1",LEFT(TRIM(A469),1)="2",LEFT(TRIM(A469),1)="3",LEFT(TRIM(A469),1)="4",LEFT(TRIM(A469),1)="5",LEFT(TRIM(A469),1)="6",LEFT(TRIM(A469),1)="7",LEFT(TRIM(A469),1)="8",LEFT(TRIM(A469),1)="9"))),"Compte à corriger",IF(NOT(AND(OR(C469="",ISNUMBER(C469)),OR(D469="",ISNUMBER(D469)),COUNT(C469:D469)&gt;0,C469&gt;=0,D469&gt;=0)),"Soldes à corriger",IF(COUNTIFS($A$14:$A$513,A469,$B$14:$B$513,B469,$C$14:$C$513,C469,$D$14:$D$513,D469,$F$14:$F$513,F469,$G$14:$G$513,G469)&gt;1,"Doublon exact",IF(LEFT(TRIM(A469),1)="7",IF(AND(F469&lt;&gt;"Avec droit",F469&lt;&gt;"Sans droit",F469&lt;&gt;"Exclu"),"TVA à qualifier",IF(AND(F469="Exclu",G469=""),"Exclusion à justifier","Prêt")),IF(AND(F469&lt;&gt;"",F469&lt;&gt;"Exclu"),"Qualification incohérente","Prêt")))))))</x:f>
      </x:c>
    </x:row>
    <x:row r="470" ht="35" customHeight="1">
      <x:c r="A470" s="41"/>
      <x:c r="B470" s="50"/>
      <x:c r="C470" s="45"/>
      <x:c r="D470" s="45"/>
      <x:c r="E470" s="46" t="str">
        <x:f>IF(COUNTA(A470:D470)=0,"",IF(AND(OR(C470="",ISNUMBER(C470)),OR(D470="",ISNUMBER(D470)),COUNT(C470:D470)&gt;0,C470&gt;=0,D470&gt;=0),SUM(D470)-SUM(C470),""))</x:f>
      </x:c>
      <x:c r="F470" s="38"/>
      <x:c r="G470" s="50"/>
      <x:c r="H470" s="53" t="str">
        <x:f>IF(COUNTA(A470:D470,F470:G470)=0,"",IF(OR(A470="",B470=""),"Compte / libellé requis",IF(NOT(AND(LEN(TRIM(A470))&gt;=3,OR(LEFT(TRIM(A470),1)="1",LEFT(TRIM(A470),1)="2",LEFT(TRIM(A470),1)="3",LEFT(TRIM(A470),1)="4",LEFT(TRIM(A470),1)="5",LEFT(TRIM(A470),1)="6",LEFT(TRIM(A470),1)="7",LEFT(TRIM(A470),1)="8",LEFT(TRIM(A470),1)="9"))),"Compte à corriger",IF(NOT(AND(OR(C470="",ISNUMBER(C470)),OR(D470="",ISNUMBER(D470)),COUNT(C470:D470)&gt;0,C470&gt;=0,D470&gt;=0)),"Soldes à corriger",IF(COUNTIFS($A$14:$A$513,A470,$B$14:$B$513,B470,$C$14:$C$513,C470,$D$14:$D$513,D470,$F$14:$F$513,F470,$G$14:$G$513,G470)&gt;1,"Doublon exact",IF(LEFT(TRIM(A470),1)="7",IF(AND(F470&lt;&gt;"Avec droit",F470&lt;&gt;"Sans droit",F470&lt;&gt;"Exclu"),"TVA à qualifier",IF(AND(F470="Exclu",G470=""),"Exclusion à justifier","Prêt")),IF(AND(F470&lt;&gt;"",F470&lt;&gt;"Exclu"),"Qualification incohérente","Prêt")))))))</x:f>
      </x:c>
    </x:row>
    <x:row r="471" ht="35" customHeight="1">
      <x:c r="A471" s="41"/>
      <x:c r="B471" s="50"/>
      <x:c r="C471" s="45"/>
      <x:c r="D471" s="45"/>
      <x:c r="E471" s="46" t="str">
        <x:f>IF(COUNTA(A471:D471)=0,"",IF(AND(OR(C471="",ISNUMBER(C471)),OR(D471="",ISNUMBER(D471)),COUNT(C471:D471)&gt;0,C471&gt;=0,D471&gt;=0),SUM(D471)-SUM(C471),""))</x:f>
      </x:c>
      <x:c r="F471" s="38"/>
      <x:c r="G471" s="50"/>
      <x:c r="H471" s="53" t="str">
        <x:f>IF(COUNTA(A471:D471,F471:G471)=0,"",IF(OR(A471="",B471=""),"Compte / libellé requis",IF(NOT(AND(LEN(TRIM(A471))&gt;=3,OR(LEFT(TRIM(A471),1)="1",LEFT(TRIM(A471),1)="2",LEFT(TRIM(A471),1)="3",LEFT(TRIM(A471),1)="4",LEFT(TRIM(A471),1)="5",LEFT(TRIM(A471),1)="6",LEFT(TRIM(A471),1)="7",LEFT(TRIM(A471),1)="8",LEFT(TRIM(A471),1)="9"))),"Compte à corriger",IF(NOT(AND(OR(C471="",ISNUMBER(C471)),OR(D471="",ISNUMBER(D471)),COUNT(C471:D471)&gt;0,C471&gt;=0,D471&gt;=0)),"Soldes à corriger",IF(COUNTIFS($A$14:$A$513,A471,$B$14:$B$513,B471,$C$14:$C$513,C471,$D$14:$D$513,D471,$F$14:$F$513,F471,$G$14:$G$513,G471)&gt;1,"Doublon exact",IF(LEFT(TRIM(A471),1)="7",IF(AND(F471&lt;&gt;"Avec droit",F471&lt;&gt;"Sans droit",F471&lt;&gt;"Exclu"),"TVA à qualifier",IF(AND(F471="Exclu",G471=""),"Exclusion à justifier","Prêt")),IF(AND(F471&lt;&gt;"",F471&lt;&gt;"Exclu"),"Qualification incohérente","Prêt")))))))</x:f>
      </x:c>
    </x:row>
    <x:row r="472" ht="35" customHeight="1">
      <x:c r="A472" s="41"/>
      <x:c r="B472" s="50"/>
      <x:c r="C472" s="45"/>
      <x:c r="D472" s="45"/>
      <x:c r="E472" s="46" t="str">
        <x:f>IF(COUNTA(A472:D472)=0,"",IF(AND(OR(C472="",ISNUMBER(C472)),OR(D472="",ISNUMBER(D472)),COUNT(C472:D472)&gt;0,C472&gt;=0,D472&gt;=0),SUM(D472)-SUM(C472),""))</x:f>
      </x:c>
      <x:c r="F472" s="38"/>
      <x:c r="G472" s="50"/>
      <x:c r="H472" s="53" t="str">
        <x:f>IF(COUNTA(A472:D472,F472:G472)=0,"",IF(OR(A472="",B472=""),"Compte / libellé requis",IF(NOT(AND(LEN(TRIM(A472))&gt;=3,OR(LEFT(TRIM(A472),1)="1",LEFT(TRIM(A472),1)="2",LEFT(TRIM(A472),1)="3",LEFT(TRIM(A472),1)="4",LEFT(TRIM(A472),1)="5",LEFT(TRIM(A472),1)="6",LEFT(TRIM(A472),1)="7",LEFT(TRIM(A472),1)="8",LEFT(TRIM(A472),1)="9"))),"Compte à corriger",IF(NOT(AND(OR(C472="",ISNUMBER(C472)),OR(D472="",ISNUMBER(D472)),COUNT(C472:D472)&gt;0,C472&gt;=0,D472&gt;=0)),"Soldes à corriger",IF(COUNTIFS($A$14:$A$513,A472,$B$14:$B$513,B472,$C$14:$C$513,C472,$D$14:$D$513,D472,$F$14:$F$513,F472,$G$14:$G$513,G472)&gt;1,"Doublon exact",IF(LEFT(TRIM(A472),1)="7",IF(AND(F472&lt;&gt;"Avec droit",F472&lt;&gt;"Sans droit",F472&lt;&gt;"Exclu"),"TVA à qualifier",IF(AND(F472="Exclu",G472=""),"Exclusion à justifier","Prêt")),IF(AND(F472&lt;&gt;"",F472&lt;&gt;"Exclu"),"Qualification incohérente","Prêt")))))))</x:f>
      </x:c>
    </x:row>
    <x:row r="473" ht="35" customHeight="1">
      <x:c r="A473" s="41"/>
      <x:c r="B473" s="50"/>
      <x:c r="C473" s="45"/>
      <x:c r="D473" s="45"/>
      <x:c r="E473" s="46" t="str">
        <x:f>IF(COUNTA(A473:D473)=0,"",IF(AND(OR(C473="",ISNUMBER(C473)),OR(D473="",ISNUMBER(D473)),COUNT(C473:D473)&gt;0,C473&gt;=0,D473&gt;=0),SUM(D473)-SUM(C473),""))</x:f>
      </x:c>
      <x:c r="F473" s="38"/>
      <x:c r="G473" s="50"/>
      <x:c r="H473" s="53" t="str">
        <x:f>IF(COUNTA(A473:D473,F473:G473)=0,"",IF(OR(A473="",B473=""),"Compte / libellé requis",IF(NOT(AND(LEN(TRIM(A473))&gt;=3,OR(LEFT(TRIM(A473),1)="1",LEFT(TRIM(A473),1)="2",LEFT(TRIM(A473),1)="3",LEFT(TRIM(A473),1)="4",LEFT(TRIM(A473),1)="5",LEFT(TRIM(A473),1)="6",LEFT(TRIM(A473),1)="7",LEFT(TRIM(A473),1)="8",LEFT(TRIM(A473),1)="9"))),"Compte à corriger",IF(NOT(AND(OR(C473="",ISNUMBER(C473)),OR(D473="",ISNUMBER(D473)),COUNT(C473:D473)&gt;0,C473&gt;=0,D473&gt;=0)),"Soldes à corriger",IF(COUNTIFS($A$14:$A$513,A473,$B$14:$B$513,B473,$C$14:$C$513,C473,$D$14:$D$513,D473,$F$14:$F$513,F473,$G$14:$G$513,G473)&gt;1,"Doublon exact",IF(LEFT(TRIM(A473),1)="7",IF(AND(F473&lt;&gt;"Avec droit",F473&lt;&gt;"Sans droit",F473&lt;&gt;"Exclu"),"TVA à qualifier",IF(AND(F473="Exclu",G473=""),"Exclusion à justifier","Prêt")),IF(AND(F473&lt;&gt;"",F473&lt;&gt;"Exclu"),"Qualification incohérente","Prêt")))))))</x:f>
      </x:c>
    </x:row>
    <x:row r="474" ht="35" customHeight="1">
      <x:c r="A474" s="41"/>
      <x:c r="B474" s="50"/>
      <x:c r="C474" s="45"/>
      <x:c r="D474" s="45"/>
      <x:c r="E474" s="46" t="str">
        <x:f>IF(COUNTA(A474:D474)=0,"",IF(AND(OR(C474="",ISNUMBER(C474)),OR(D474="",ISNUMBER(D474)),COUNT(C474:D474)&gt;0,C474&gt;=0,D474&gt;=0),SUM(D474)-SUM(C474),""))</x:f>
      </x:c>
      <x:c r="F474" s="38"/>
      <x:c r="G474" s="50"/>
      <x:c r="H474" s="53" t="str">
        <x:f>IF(COUNTA(A474:D474,F474:G474)=0,"",IF(OR(A474="",B474=""),"Compte / libellé requis",IF(NOT(AND(LEN(TRIM(A474))&gt;=3,OR(LEFT(TRIM(A474),1)="1",LEFT(TRIM(A474),1)="2",LEFT(TRIM(A474),1)="3",LEFT(TRIM(A474),1)="4",LEFT(TRIM(A474),1)="5",LEFT(TRIM(A474),1)="6",LEFT(TRIM(A474),1)="7",LEFT(TRIM(A474),1)="8",LEFT(TRIM(A474),1)="9"))),"Compte à corriger",IF(NOT(AND(OR(C474="",ISNUMBER(C474)),OR(D474="",ISNUMBER(D474)),COUNT(C474:D474)&gt;0,C474&gt;=0,D474&gt;=0)),"Soldes à corriger",IF(COUNTIFS($A$14:$A$513,A474,$B$14:$B$513,B474,$C$14:$C$513,C474,$D$14:$D$513,D474,$F$14:$F$513,F474,$G$14:$G$513,G474)&gt;1,"Doublon exact",IF(LEFT(TRIM(A474),1)="7",IF(AND(F474&lt;&gt;"Avec droit",F474&lt;&gt;"Sans droit",F474&lt;&gt;"Exclu"),"TVA à qualifier",IF(AND(F474="Exclu",G474=""),"Exclusion à justifier","Prêt")),IF(AND(F474&lt;&gt;"",F474&lt;&gt;"Exclu"),"Qualification incohérente","Prêt")))))))</x:f>
      </x:c>
    </x:row>
    <x:row r="475" ht="35" customHeight="1">
      <x:c r="A475" s="41"/>
      <x:c r="B475" s="50"/>
      <x:c r="C475" s="45"/>
      <x:c r="D475" s="45"/>
      <x:c r="E475" s="46" t="str">
        <x:f>IF(COUNTA(A475:D475)=0,"",IF(AND(OR(C475="",ISNUMBER(C475)),OR(D475="",ISNUMBER(D475)),COUNT(C475:D475)&gt;0,C475&gt;=0,D475&gt;=0),SUM(D475)-SUM(C475),""))</x:f>
      </x:c>
      <x:c r="F475" s="38"/>
      <x:c r="G475" s="50"/>
      <x:c r="H475" s="53" t="str">
        <x:f>IF(COUNTA(A475:D475,F475:G475)=0,"",IF(OR(A475="",B475=""),"Compte / libellé requis",IF(NOT(AND(LEN(TRIM(A475))&gt;=3,OR(LEFT(TRIM(A475),1)="1",LEFT(TRIM(A475),1)="2",LEFT(TRIM(A475),1)="3",LEFT(TRIM(A475),1)="4",LEFT(TRIM(A475),1)="5",LEFT(TRIM(A475),1)="6",LEFT(TRIM(A475),1)="7",LEFT(TRIM(A475),1)="8",LEFT(TRIM(A475),1)="9"))),"Compte à corriger",IF(NOT(AND(OR(C475="",ISNUMBER(C475)),OR(D475="",ISNUMBER(D475)),COUNT(C475:D475)&gt;0,C475&gt;=0,D475&gt;=0)),"Soldes à corriger",IF(COUNTIFS($A$14:$A$513,A475,$B$14:$B$513,B475,$C$14:$C$513,C475,$D$14:$D$513,D475,$F$14:$F$513,F475,$G$14:$G$513,G475)&gt;1,"Doublon exact",IF(LEFT(TRIM(A475),1)="7",IF(AND(F475&lt;&gt;"Avec droit",F475&lt;&gt;"Sans droit",F475&lt;&gt;"Exclu"),"TVA à qualifier",IF(AND(F475="Exclu",G475=""),"Exclusion à justifier","Prêt")),IF(AND(F475&lt;&gt;"",F475&lt;&gt;"Exclu"),"Qualification incohérente","Prêt")))))))</x:f>
      </x:c>
    </x:row>
    <x:row r="476" ht="35" customHeight="1">
      <x:c r="A476" s="41"/>
      <x:c r="B476" s="50"/>
      <x:c r="C476" s="45"/>
      <x:c r="D476" s="45"/>
      <x:c r="E476" s="46" t="str">
        <x:f>IF(COUNTA(A476:D476)=0,"",IF(AND(OR(C476="",ISNUMBER(C476)),OR(D476="",ISNUMBER(D476)),COUNT(C476:D476)&gt;0,C476&gt;=0,D476&gt;=0),SUM(D476)-SUM(C476),""))</x:f>
      </x:c>
      <x:c r="F476" s="38"/>
      <x:c r="G476" s="50"/>
      <x:c r="H476" s="53" t="str">
        <x:f>IF(COUNTA(A476:D476,F476:G476)=0,"",IF(OR(A476="",B476=""),"Compte / libellé requis",IF(NOT(AND(LEN(TRIM(A476))&gt;=3,OR(LEFT(TRIM(A476),1)="1",LEFT(TRIM(A476),1)="2",LEFT(TRIM(A476),1)="3",LEFT(TRIM(A476),1)="4",LEFT(TRIM(A476),1)="5",LEFT(TRIM(A476),1)="6",LEFT(TRIM(A476),1)="7",LEFT(TRIM(A476),1)="8",LEFT(TRIM(A476),1)="9"))),"Compte à corriger",IF(NOT(AND(OR(C476="",ISNUMBER(C476)),OR(D476="",ISNUMBER(D476)),COUNT(C476:D476)&gt;0,C476&gt;=0,D476&gt;=0)),"Soldes à corriger",IF(COUNTIFS($A$14:$A$513,A476,$B$14:$B$513,B476,$C$14:$C$513,C476,$D$14:$D$513,D476,$F$14:$F$513,F476,$G$14:$G$513,G476)&gt;1,"Doublon exact",IF(LEFT(TRIM(A476),1)="7",IF(AND(F476&lt;&gt;"Avec droit",F476&lt;&gt;"Sans droit",F476&lt;&gt;"Exclu"),"TVA à qualifier",IF(AND(F476="Exclu",G476=""),"Exclusion à justifier","Prêt")),IF(AND(F476&lt;&gt;"",F476&lt;&gt;"Exclu"),"Qualification incohérente","Prêt")))))))</x:f>
      </x:c>
    </x:row>
    <x:row r="477" ht="35" customHeight="1">
      <x:c r="A477" s="41"/>
      <x:c r="B477" s="50"/>
      <x:c r="C477" s="45"/>
      <x:c r="D477" s="45"/>
      <x:c r="E477" s="46" t="str">
        <x:f>IF(COUNTA(A477:D477)=0,"",IF(AND(OR(C477="",ISNUMBER(C477)),OR(D477="",ISNUMBER(D477)),COUNT(C477:D477)&gt;0,C477&gt;=0,D477&gt;=0),SUM(D477)-SUM(C477),""))</x:f>
      </x:c>
      <x:c r="F477" s="38"/>
      <x:c r="G477" s="50"/>
      <x:c r="H477" s="53" t="str">
        <x:f>IF(COUNTA(A477:D477,F477:G477)=0,"",IF(OR(A477="",B477=""),"Compte / libellé requis",IF(NOT(AND(LEN(TRIM(A477))&gt;=3,OR(LEFT(TRIM(A477),1)="1",LEFT(TRIM(A477),1)="2",LEFT(TRIM(A477),1)="3",LEFT(TRIM(A477),1)="4",LEFT(TRIM(A477),1)="5",LEFT(TRIM(A477),1)="6",LEFT(TRIM(A477),1)="7",LEFT(TRIM(A477),1)="8",LEFT(TRIM(A477),1)="9"))),"Compte à corriger",IF(NOT(AND(OR(C477="",ISNUMBER(C477)),OR(D477="",ISNUMBER(D477)),COUNT(C477:D477)&gt;0,C477&gt;=0,D477&gt;=0)),"Soldes à corriger",IF(COUNTIFS($A$14:$A$513,A477,$B$14:$B$513,B477,$C$14:$C$513,C477,$D$14:$D$513,D477,$F$14:$F$513,F477,$G$14:$G$513,G477)&gt;1,"Doublon exact",IF(LEFT(TRIM(A477),1)="7",IF(AND(F477&lt;&gt;"Avec droit",F477&lt;&gt;"Sans droit",F477&lt;&gt;"Exclu"),"TVA à qualifier",IF(AND(F477="Exclu",G477=""),"Exclusion à justifier","Prêt")),IF(AND(F477&lt;&gt;"",F477&lt;&gt;"Exclu"),"Qualification incohérente","Prêt")))))))</x:f>
      </x:c>
    </x:row>
    <x:row r="478" ht="35" customHeight="1">
      <x:c r="A478" s="41"/>
      <x:c r="B478" s="50"/>
      <x:c r="C478" s="45"/>
      <x:c r="D478" s="45"/>
      <x:c r="E478" s="46" t="str">
        <x:f>IF(COUNTA(A478:D478)=0,"",IF(AND(OR(C478="",ISNUMBER(C478)),OR(D478="",ISNUMBER(D478)),COUNT(C478:D478)&gt;0,C478&gt;=0,D478&gt;=0),SUM(D478)-SUM(C478),""))</x:f>
      </x:c>
      <x:c r="F478" s="38"/>
      <x:c r="G478" s="50"/>
      <x:c r="H478" s="53" t="str">
        <x:f>IF(COUNTA(A478:D478,F478:G478)=0,"",IF(OR(A478="",B478=""),"Compte / libellé requis",IF(NOT(AND(LEN(TRIM(A478))&gt;=3,OR(LEFT(TRIM(A478),1)="1",LEFT(TRIM(A478),1)="2",LEFT(TRIM(A478),1)="3",LEFT(TRIM(A478),1)="4",LEFT(TRIM(A478),1)="5",LEFT(TRIM(A478),1)="6",LEFT(TRIM(A478),1)="7",LEFT(TRIM(A478),1)="8",LEFT(TRIM(A478),1)="9"))),"Compte à corriger",IF(NOT(AND(OR(C478="",ISNUMBER(C478)),OR(D478="",ISNUMBER(D478)),COUNT(C478:D478)&gt;0,C478&gt;=0,D478&gt;=0)),"Soldes à corriger",IF(COUNTIFS($A$14:$A$513,A478,$B$14:$B$513,B478,$C$14:$C$513,C478,$D$14:$D$513,D478,$F$14:$F$513,F478,$G$14:$G$513,G478)&gt;1,"Doublon exact",IF(LEFT(TRIM(A478),1)="7",IF(AND(F478&lt;&gt;"Avec droit",F478&lt;&gt;"Sans droit",F478&lt;&gt;"Exclu"),"TVA à qualifier",IF(AND(F478="Exclu",G478=""),"Exclusion à justifier","Prêt")),IF(AND(F478&lt;&gt;"",F478&lt;&gt;"Exclu"),"Qualification incohérente","Prêt")))))))</x:f>
      </x:c>
    </x:row>
    <x:row r="479" ht="35" customHeight="1">
      <x:c r="A479" s="41"/>
      <x:c r="B479" s="50"/>
      <x:c r="C479" s="45"/>
      <x:c r="D479" s="45"/>
      <x:c r="E479" s="46" t="str">
        <x:f>IF(COUNTA(A479:D479)=0,"",IF(AND(OR(C479="",ISNUMBER(C479)),OR(D479="",ISNUMBER(D479)),COUNT(C479:D479)&gt;0,C479&gt;=0,D479&gt;=0),SUM(D479)-SUM(C479),""))</x:f>
      </x:c>
      <x:c r="F479" s="38"/>
      <x:c r="G479" s="50"/>
      <x:c r="H479" s="53" t="str">
        <x:f>IF(COUNTA(A479:D479,F479:G479)=0,"",IF(OR(A479="",B479=""),"Compte / libellé requis",IF(NOT(AND(LEN(TRIM(A479))&gt;=3,OR(LEFT(TRIM(A479),1)="1",LEFT(TRIM(A479),1)="2",LEFT(TRIM(A479),1)="3",LEFT(TRIM(A479),1)="4",LEFT(TRIM(A479),1)="5",LEFT(TRIM(A479),1)="6",LEFT(TRIM(A479),1)="7",LEFT(TRIM(A479),1)="8",LEFT(TRIM(A479),1)="9"))),"Compte à corriger",IF(NOT(AND(OR(C479="",ISNUMBER(C479)),OR(D479="",ISNUMBER(D479)),COUNT(C479:D479)&gt;0,C479&gt;=0,D479&gt;=0)),"Soldes à corriger",IF(COUNTIFS($A$14:$A$513,A479,$B$14:$B$513,B479,$C$14:$C$513,C479,$D$14:$D$513,D479,$F$14:$F$513,F479,$G$14:$G$513,G479)&gt;1,"Doublon exact",IF(LEFT(TRIM(A479),1)="7",IF(AND(F479&lt;&gt;"Avec droit",F479&lt;&gt;"Sans droit",F479&lt;&gt;"Exclu"),"TVA à qualifier",IF(AND(F479="Exclu",G479=""),"Exclusion à justifier","Prêt")),IF(AND(F479&lt;&gt;"",F479&lt;&gt;"Exclu"),"Qualification incohérente","Prêt")))))))</x:f>
      </x:c>
    </x:row>
    <x:row r="480" ht="35" customHeight="1">
      <x:c r="A480" s="41"/>
      <x:c r="B480" s="50"/>
      <x:c r="C480" s="45"/>
      <x:c r="D480" s="45"/>
      <x:c r="E480" s="46" t="str">
        <x:f>IF(COUNTA(A480:D480)=0,"",IF(AND(OR(C480="",ISNUMBER(C480)),OR(D480="",ISNUMBER(D480)),COUNT(C480:D480)&gt;0,C480&gt;=0,D480&gt;=0),SUM(D480)-SUM(C480),""))</x:f>
      </x:c>
      <x:c r="F480" s="38"/>
      <x:c r="G480" s="50"/>
      <x:c r="H480" s="53" t="str">
        <x:f>IF(COUNTA(A480:D480,F480:G480)=0,"",IF(OR(A480="",B480=""),"Compte / libellé requis",IF(NOT(AND(LEN(TRIM(A480))&gt;=3,OR(LEFT(TRIM(A480),1)="1",LEFT(TRIM(A480),1)="2",LEFT(TRIM(A480),1)="3",LEFT(TRIM(A480),1)="4",LEFT(TRIM(A480),1)="5",LEFT(TRIM(A480),1)="6",LEFT(TRIM(A480),1)="7",LEFT(TRIM(A480),1)="8",LEFT(TRIM(A480),1)="9"))),"Compte à corriger",IF(NOT(AND(OR(C480="",ISNUMBER(C480)),OR(D480="",ISNUMBER(D480)),COUNT(C480:D480)&gt;0,C480&gt;=0,D480&gt;=0)),"Soldes à corriger",IF(COUNTIFS($A$14:$A$513,A480,$B$14:$B$513,B480,$C$14:$C$513,C480,$D$14:$D$513,D480,$F$14:$F$513,F480,$G$14:$G$513,G480)&gt;1,"Doublon exact",IF(LEFT(TRIM(A480),1)="7",IF(AND(F480&lt;&gt;"Avec droit",F480&lt;&gt;"Sans droit",F480&lt;&gt;"Exclu"),"TVA à qualifier",IF(AND(F480="Exclu",G480=""),"Exclusion à justifier","Prêt")),IF(AND(F480&lt;&gt;"",F480&lt;&gt;"Exclu"),"Qualification incohérente","Prêt")))))))</x:f>
      </x:c>
    </x:row>
    <x:row r="481" ht="35" customHeight="1">
      <x:c r="A481" s="41"/>
      <x:c r="B481" s="50"/>
      <x:c r="C481" s="45"/>
      <x:c r="D481" s="45"/>
      <x:c r="E481" s="46" t="str">
        <x:f>IF(COUNTA(A481:D481)=0,"",IF(AND(OR(C481="",ISNUMBER(C481)),OR(D481="",ISNUMBER(D481)),COUNT(C481:D481)&gt;0,C481&gt;=0,D481&gt;=0),SUM(D481)-SUM(C481),""))</x:f>
      </x:c>
      <x:c r="F481" s="38"/>
      <x:c r="G481" s="50"/>
      <x:c r="H481" s="53" t="str">
        <x:f>IF(COUNTA(A481:D481,F481:G481)=0,"",IF(OR(A481="",B481=""),"Compte / libellé requis",IF(NOT(AND(LEN(TRIM(A481))&gt;=3,OR(LEFT(TRIM(A481),1)="1",LEFT(TRIM(A481),1)="2",LEFT(TRIM(A481),1)="3",LEFT(TRIM(A481),1)="4",LEFT(TRIM(A481),1)="5",LEFT(TRIM(A481),1)="6",LEFT(TRIM(A481),1)="7",LEFT(TRIM(A481),1)="8",LEFT(TRIM(A481),1)="9"))),"Compte à corriger",IF(NOT(AND(OR(C481="",ISNUMBER(C481)),OR(D481="",ISNUMBER(D481)),COUNT(C481:D481)&gt;0,C481&gt;=0,D481&gt;=0)),"Soldes à corriger",IF(COUNTIFS($A$14:$A$513,A481,$B$14:$B$513,B481,$C$14:$C$513,C481,$D$14:$D$513,D481,$F$14:$F$513,F481,$G$14:$G$513,G481)&gt;1,"Doublon exact",IF(LEFT(TRIM(A481),1)="7",IF(AND(F481&lt;&gt;"Avec droit",F481&lt;&gt;"Sans droit",F481&lt;&gt;"Exclu"),"TVA à qualifier",IF(AND(F481="Exclu",G481=""),"Exclusion à justifier","Prêt")),IF(AND(F481&lt;&gt;"",F481&lt;&gt;"Exclu"),"Qualification incohérente","Prêt")))))))</x:f>
      </x:c>
    </x:row>
    <x:row r="482" ht="35" customHeight="1">
      <x:c r="A482" s="41"/>
      <x:c r="B482" s="50"/>
      <x:c r="C482" s="45"/>
      <x:c r="D482" s="45"/>
      <x:c r="E482" s="46" t="str">
        <x:f>IF(COUNTA(A482:D482)=0,"",IF(AND(OR(C482="",ISNUMBER(C482)),OR(D482="",ISNUMBER(D482)),COUNT(C482:D482)&gt;0,C482&gt;=0,D482&gt;=0),SUM(D482)-SUM(C482),""))</x:f>
      </x:c>
      <x:c r="F482" s="38"/>
      <x:c r="G482" s="50"/>
      <x:c r="H482" s="53" t="str">
        <x:f>IF(COUNTA(A482:D482,F482:G482)=0,"",IF(OR(A482="",B482=""),"Compte / libellé requis",IF(NOT(AND(LEN(TRIM(A482))&gt;=3,OR(LEFT(TRIM(A482),1)="1",LEFT(TRIM(A482),1)="2",LEFT(TRIM(A482),1)="3",LEFT(TRIM(A482),1)="4",LEFT(TRIM(A482),1)="5",LEFT(TRIM(A482),1)="6",LEFT(TRIM(A482),1)="7",LEFT(TRIM(A482),1)="8",LEFT(TRIM(A482),1)="9"))),"Compte à corriger",IF(NOT(AND(OR(C482="",ISNUMBER(C482)),OR(D482="",ISNUMBER(D482)),COUNT(C482:D482)&gt;0,C482&gt;=0,D482&gt;=0)),"Soldes à corriger",IF(COUNTIFS($A$14:$A$513,A482,$B$14:$B$513,B482,$C$14:$C$513,C482,$D$14:$D$513,D482,$F$14:$F$513,F482,$G$14:$G$513,G482)&gt;1,"Doublon exact",IF(LEFT(TRIM(A482),1)="7",IF(AND(F482&lt;&gt;"Avec droit",F482&lt;&gt;"Sans droit",F482&lt;&gt;"Exclu"),"TVA à qualifier",IF(AND(F482="Exclu",G482=""),"Exclusion à justifier","Prêt")),IF(AND(F482&lt;&gt;"",F482&lt;&gt;"Exclu"),"Qualification incohérente","Prêt")))))))</x:f>
      </x:c>
    </x:row>
    <x:row r="483" ht="35" customHeight="1">
      <x:c r="A483" s="41"/>
      <x:c r="B483" s="50"/>
      <x:c r="C483" s="45"/>
      <x:c r="D483" s="45"/>
      <x:c r="E483" s="46" t="str">
        <x:f>IF(COUNTA(A483:D483)=0,"",IF(AND(OR(C483="",ISNUMBER(C483)),OR(D483="",ISNUMBER(D483)),COUNT(C483:D483)&gt;0,C483&gt;=0,D483&gt;=0),SUM(D483)-SUM(C483),""))</x:f>
      </x:c>
      <x:c r="F483" s="38"/>
      <x:c r="G483" s="50"/>
      <x:c r="H483" s="53" t="str">
        <x:f>IF(COUNTA(A483:D483,F483:G483)=0,"",IF(OR(A483="",B483=""),"Compte / libellé requis",IF(NOT(AND(LEN(TRIM(A483))&gt;=3,OR(LEFT(TRIM(A483),1)="1",LEFT(TRIM(A483),1)="2",LEFT(TRIM(A483),1)="3",LEFT(TRIM(A483),1)="4",LEFT(TRIM(A483),1)="5",LEFT(TRIM(A483),1)="6",LEFT(TRIM(A483),1)="7",LEFT(TRIM(A483),1)="8",LEFT(TRIM(A483),1)="9"))),"Compte à corriger",IF(NOT(AND(OR(C483="",ISNUMBER(C483)),OR(D483="",ISNUMBER(D483)),COUNT(C483:D483)&gt;0,C483&gt;=0,D483&gt;=0)),"Soldes à corriger",IF(COUNTIFS($A$14:$A$513,A483,$B$14:$B$513,B483,$C$14:$C$513,C483,$D$14:$D$513,D483,$F$14:$F$513,F483,$G$14:$G$513,G483)&gt;1,"Doublon exact",IF(LEFT(TRIM(A483),1)="7",IF(AND(F483&lt;&gt;"Avec droit",F483&lt;&gt;"Sans droit",F483&lt;&gt;"Exclu"),"TVA à qualifier",IF(AND(F483="Exclu",G483=""),"Exclusion à justifier","Prêt")),IF(AND(F483&lt;&gt;"",F483&lt;&gt;"Exclu"),"Qualification incohérente","Prêt")))))))</x:f>
      </x:c>
    </x:row>
    <x:row r="484" ht="35" customHeight="1">
      <x:c r="A484" s="41"/>
      <x:c r="B484" s="50"/>
      <x:c r="C484" s="45"/>
      <x:c r="D484" s="45"/>
      <x:c r="E484" s="46" t="str">
        <x:f>IF(COUNTA(A484:D484)=0,"",IF(AND(OR(C484="",ISNUMBER(C484)),OR(D484="",ISNUMBER(D484)),COUNT(C484:D484)&gt;0,C484&gt;=0,D484&gt;=0),SUM(D484)-SUM(C484),""))</x:f>
      </x:c>
      <x:c r="F484" s="38"/>
      <x:c r="G484" s="50"/>
      <x:c r="H484" s="53" t="str">
        <x:f>IF(COUNTA(A484:D484,F484:G484)=0,"",IF(OR(A484="",B484=""),"Compte / libellé requis",IF(NOT(AND(LEN(TRIM(A484))&gt;=3,OR(LEFT(TRIM(A484),1)="1",LEFT(TRIM(A484),1)="2",LEFT(TRIM(A484),1)="3",LEFT(TRIM(A484),1)="4",LEFT(TRIM(A484),1)="5",LEFT(TRIM(A484),1)="6",LEFT(TRIM(A484),1)="7",LEFT(TRIM(A484),1)="8",LEFT(TRIM(A484),1)="9"))),"Compte à corriger",IF(NOT(AND(OR(C484="",ISNUMBER(C484)),OR(D484="",ISNUMBER(D484)),COUNT(C484:D484)&gt;0,C484&gt;=0,D484&gt;=0)),"Soldes à corriger",IF(COUNTIFS($A$14:$A$513,A484,$B$14:$B$513,B484,$C$14:$C$513,C484,$D$14:$D$513,D484,$F$14:$F$513,F484,$G$14:$G$513,G484)&gt;1,"Doublon exact",IF(LEFT(TRIM(A484),1)="7",IF(AND(F484&lt;&gt;"Avec droit",F484&lt;&gt;"Sans droit",F484&lt;&gt;"Exclu"),"TVA à qualifier",IF(AND(F484="Exclu",G484=""),"Exclusion à justifier","Prêt")),IF(AND(F484&lt;&gt;"",F484&lt;&gt;"Exclu"),"Qualification incohérente","Prêt")))))))</x:f>
      </x:c>
    </x:row>
    <x:row r="485" ht="35" customHeight="1">
      <x:c r="A485" s="41"/>
      <x:c r="B485" s="50"/>
      <x:c r="C485" s="45"/>
      <x:c r="D485" s="45"/>
      <x:c r="E485" s="46" t="str">
        <x:f>IF(COUNTA(A485:D485)=0,"",IF(AND(OR(C485="",ISNUMBER(C485)),OR(D485="",ISNUMBER(D485)),COUNT(C485:D485)&gt;0,C485&gt;=0,D485&gt;=0),SUM(D485)-SUM(C485),""))</x:f>
      </x:c>
      <x:c r="F485" s="38"/>
      <x:c r="G485" s="50"/>
      <x:c r="H485" s="53" t="str">
        <x:f>IF(COUNTA(A485:D485,F485:G485)=0,"",IF(OR(A485="",B485=""),"Compte / libellé requis",IF(NOT(AND(LEN(TRIM(A485))&gt;=3,OR(LEFT(TRIM(A485),1)="1",LEFT(TRIM(A485),1)="2",LEFT(TRIM(A485),1)="3",LEFT(TRIM(A485),1)="4",LEFT(TRIM(A485),1)="5",LEFT(TRIM(A485),1)="6",LEFT(TRIM(A485),1)="7",LEFT(TRIM(A485),1)="8",LEFT(TRIM(A485),1)="9"))),"Compte à corriger",IF(NOT(AND(OR(C485="",ISNUMBER(C485)),OR(D485="",ISNUMBER(D485)),COUNT(C485:D485)&gt;0,C485&gt;=0,D485&gt;=0)),"Soldes à corriger",IF(COUNTIFS($A$14:$A$513,A485,$B$14:$B$513,B485,$C$14:$C$513,C485,$D$14:$D$513,D485,$F$14:$F$513,F485,$G$14:$G$513,G485)&gt;1,"Doublon exact",IF(LEFT(TRIM(A485),1)="7",IF(AND(F485&lt;&gt;"Avec droit",F485&lt;&gt;"Sans droit",F485&lt;&gt;"Exclu"),"TVA à qualifier",IF(AND(F485="Exclu",G485=""),"Exclusion à justifier","Prêt")),IF(AND(F485&lt;&gt;"",F485&lt;&gt;"Exclu"),"Qualification incohérente","Prêt")))))))</x:f>
      </x:c>
    </x:row>
    <x:row r="486" ht="35" customHeight="1">
      <x:c r="A486" s="41"/>
      <x:c r="B486" s="50"/>
      <x:c r="C486" s="45"/>
      <x:c r="D486" s="45"/>
      <x:c r="E486" s="46" t="str">
        <x:f>IF(COUNTA(A486:D486)=0,"",IF(AND(OR(C486="",ISNUMBER(C486)),OR(D486="",ISNUMBER(D486)),COUNT(C486:D486)&gt;0,C486&gt;=0,D486&gt;=0),SUM(D486)-SUM(C486),""))</x:f>
      </x:c>
      <x:c r="F486" s="38"/>
      <x:c r="G486" s="50"/>
      <x:c r="H486" s="53" t="str">
        <x:f>IF(COUNTA(A486:D486,F486:G486)=0,"",IF(OR(A486="",B486=""),"Compte / libellé requis",IF(NOT(AND(LEN(TRIM(A486))&gt;=3,OR(LEFT(TRIM(A486),1)="1",LEFT(TRIM(A486),1)="2",LEFT(TRIM(A486),1)="3",LEFT(TRIM(A486),1)="4",LEFT(TRIM(A486),1)="5",LEFT(TRIM(A486),1)="6",LEFT(TRIM(A486),1)="7",LEFT(TRIM(A486),1)="8",LEFT(TRIM(A486),1)="9"))),"Compte à corriger",IF(NOT(AND(OR(C486="",ISNUMBER(C486)),OR(D486="",ISNUMBER(D486)),COUNT(C486:D486)&gt;0,C486&gt;=0,D486&gt;=0)),"Soldes à corriger",IF(COUNTIFS($A$14:$A$513,A486,$B$14:$B$513,B486,$C$14:$C$513,C486,$D$14:$D$513,D486,$F$14:$F$513,F486,$G$14:$G$513,G486)&gt;1,"Doublon exact",IF(LEFT(TRIM(A486),1)="7",IF(AND(F486&lt;&gt;"Avec droit",F486&lt;&gt;"Sans droit",F486&lt;&gt;"Exclu"),"TVA à qualifier",IF(AND(F486="Exclu",G486=""),"Exclusion à justifier","Prêt")),IF(AND(F486&lt;&gt;"",F486&lt;&gt;"Exclu"),"Qualification incohérente","Prêt")))))))</x:f>
      </x:c>
    </x:row>
    <x:row r="487" ht="35" customHeight="1">
      <x:c r="A487" s="41"/>
      <x:c r="B487" s="50"/>
      <x:c r="C487" s="45"/>
      <x:c r="D487" s="45"/>
      <x:c r="E487" s="46" t="str">
        <x:f>IF(COUNTA(A487:D487)=0,"",IF(AND(OR(C487="",ISNUMBER(C487)),OR(D487="",ISNUMBER(D487)),COUNT(C487:D487)&gt;0,C487&gt;=0,D487&gt;=0),SUM(D487)-SUM(C487),""))</x:f>
      </x:c>
      <x:c r="F487" s="38"/>
      <x:c r="G487" s="50"/>
      <x:c r="H487" s="53" t="str">
        <x:f>IF(COUNTA(A487:D487,F487:G487)=0,"",IF(OR(A487="",B487=""),"Compte / libellé requis",IF(NOT(AND(LEN(TRIM(A487))&gt;=3,OR(LEFT(TRIM(A487),1)="1",LEFT(TRIM(A487),1)="2",LEFT(TRIM(A487),1)="3",LEFT(TRIM(A487),1)="4",LEFT(TRIM(A487),1)="5",LEFT(TRIM(A487),1)="6",LEFT(TRIM(A487),1)="7",LEFT(TRIM(A487),1)="8",LEFT(TRIM(A487),1)="9"))),"Compte à corriger",IF(NOT(AND(OR(C487="",ISNUMBER(C487)),OR(D487="",ISNUMBER(D487)),COUNT(C487:D487)&gt;0,C487&gt;=0,D487&gt;=0)),"Soldes à corriger",IF(COUNTIFS($A$14:$A$513,A487,$B$14:$B$513,B487,$C$14:$C$513,C487,$D$14:$D$513,D487,$F$14:$F$513,F487,$G$14:$G$513,G487)&gt;1,"Doublon exact",IF(LEFT(TRIM(A487),1)="7",IF(AND(F487&lt;&gt;"Avec droit",F487&lt;&gt;"Sans droit",F487&lt;&gt;"Exclu"),"TVA à qualifier",IF(AND(F487="Exclu",G487=""),"Exclusion à justifier","Prêt")),IF(AND(F487&lt;&gt;"",F487&lt;&gt;"Exclu"),"Qualification incohérente","Prêt")))))))</x:f>
      </x:c>
    </x:row>
    <x:row r="488" ht="35" customHeight="1">
      <x:c r="A488" s="41"/>
      <x:c r="B488" s="50"/>
      <x:c r="C488" s="45"/>
      <x:c r="D488" s="45"/>
      <x:c r="E488" s="46" t="str">
        <x:f>IF(COUNTA(A488:D488)=0,"",IF(AND(OR(C488="",ISNUMBER(C488)),OR(D488="",ISNUMBER(D488)),COUNT(C488:D488)&gt;0,C488&gt;=0,D488&gt;=0),SUM(D488)-SUM(C488),""))</x:f>
      </x:c>
      <x:c r="F488" s="38"/>
      <x:c r="G488" s="50"/>
      <x:c r="H488" s="53" t="str">
        <x:f>IF(COUNTA(A488:D488,F488:G488)=0,"",IF(OR(A488="",B488=""),"Compte / libellé requis",IF(NOT(AND(LEN(TRIM(A488))&gt;=3,OR(LEFT(TRIM(A488),1)="1",LEFT(TRIM(A488),1)="2",LEFT(TRIM(A488),1)="3",LEFT(TRIM(A488),1)="4",LEFT(TRIM(A488),1)="5",LEFT(TRIM(A488),1)="6",LEFT(TRIM(A488),1)="7",LEFT(TRIM(A488),1)="8",LEFT(TRIM(A488),1)="9"))),"Compte à corriger",IF(NOT(AND(OR(C488="",ISNUMBER(C488)),OR(D488="",ISNUMBER(D488)),COUNT(C488:D488)&gt;0,C488&gt;=0,D488&gt;=0)),"Soldes à corriger",IF(COUNTIFS($A$14:$A$513,A488,$B$14:$B$513,B488,$C$14:$C$513,C488,$D$14:$D$513,D488,$F$14:$F$513,F488,$G$14:$G$513,G488)&gt;1,"Doublon exact",IF(LEFT(TRIM(A488),1)="7",IF(AND(F488&lt;&gt;"Avec droit",F488&lt;&gt;"Sans droit",F488&lt;&gt;"Exclu"),"TVA à qualifier",IF(AND(F488="Exclu",G488=""),"Exclusion à justifier","Prêt")),IF(AND(F488&lt;&gt;"",F488&lt;&gt;"Exclu"),"Qualification incohérente","Prêt")))))))</x:f>
      </x:c>
    </x:row>
    <x:row r="489" ht="35" customHeight="1">
      <x:c r="A489" s="41"/>
      <x:c r="B489" s="50"/>
      <x:c r="C489" s="45"/>
      <x:c r="D489" s="45"/>
      <x:c r="E489" s="46" t="str">
        <x:f>IF(COUNTA(A489:D489)=0,"",IF(AND(OR(C489="",ISNUMBER(C489)),OR(D489="",ISNUMBER(D489)),COUNT(C489:D489)&gt;0,C489&gt;=0,D489&gt;=0),SUM(D489)-SUM(C489),""))</x:f>
      </x:c>
      <x:c r="F489" s="38"/>
      <x:c r="G489" s="50"/>
      <x:c r="H489" s="53" t="str">
        <x:f>IF(COUNTA(A489:D489,F489:G489)=0,"",IF(OR(A489="",B489=""),"Compte / libellé requis",IF(NOT(AND(LEN(TRIM(A489))&gt;=3,OR(LEFT(TRIM(A489),1)="1",LEFT(TRIM(A489),1)="2",LEFT(TRIM(A489),1)="3",LEFT(TRIM(A489),1)="4",LEFT(TRIM(A489),1)="5",LEFT(TRIM(A489),1)="6",LEFT(TRIM(A489),1)="7",LEFT(TRIM(A489),1)="8",LEFT(TRIM(A489),1)="9"))),"Compte à corriger",IF(NOT(AND(OR(C489="",ISNUMBER(C489)),OR(D489="",ISNUMBER(D489)),COUNT(C489:D489)&gt;0,C489&gt;=0,D489&gt;=0)),"Soldes à corriger",IF(COUNTIFS($A$14:$A$513,A489,$B$14:$B$513,B489,$C$14:$C$513,C489,$D$14:$D$513,D489,$F$14:$F$513,F489,$G$14:$G$513,G489)&gt;1,"Doublon exact",IF(LEFT(TRIM(A489),1)="7",IF(AND(F489&lt;&gt;"Avec droit",F489&lt;&gt;"Sans droit",F489&lt;&gt;"Exclu"),"TVA à qualifier",IF(AND(F489="Exclu",G489=""),"Exclusion à justifier","Prêt")),IF(AND(F489&lt;&gt;"",F489&lt;&gt;"Exclu"),"Qualification incohérente","Prêt")))))))</x:f>
      </x:c>
    </x:row>
    <x:row r="490" ht="35" customHeight="1">
      <x:c r="A490" s="41"/>
      <x:c r="B490" s="50"/>
      <x:c r="C490" s="45"/>
      <x:c r="D490" s="45"/>
      <x:c r="E490" s="46" t="str">
        <x:f>IF(COUNTA(A490:D490)=0,"",IF(AND(OR(C490="",ISNUMBER(C490)),OR(D490="",ISNUMBER(D490)),COUNT(C490:D490)&gt;0,C490&gt;=0,D490&gt;=0),SUM(D490)-SUM(C490),""))</x:f>
      </x:c>
      <x:c r="F490" s="38"/>
      <x:c r="G490" s="50"/>
      <x:c r="H490" s="53" t="str">
        <x:f>IF(COUNTA(A490:D490,F490:G490)=0,"",IF(OR(A490="",B490=""),"Compte / libellé requis",IF(NOT(AND(LEN(TRIM(A490))&gt;=3,OR(LEFT(TRIM(A490),1)="1",LEFT(TRIM(A490),1)="2",LEFT(TRIM(A490),1)="3",LEFT(TRIM(A490),1)="4",LEFT(TRIM(A490),1)="5",LEFT(TRIM(A490),1)="6",LEFT(TRIM(A490),1)="7",LEFT(TRIM(A490),1)="8",LEFT(TRIM(A490),1)="9"))),"Compte à corriger",IF(NOT(AND(OR(C490="",ISNUMBER(C490)),OR(D490="",ISNUMBER(D490)),COUNT(C490:D490)&gt;0,C490&gt;=0,D490&gt;=0)),"Soldes à corriger",IF(COUNTIFS($A$14:$A$513,A490,$B$14:$B$513,B490,$C$14:$C$513,C490,$D$14:$D$513,D490,$F$14:$F$513,F490,$G$14:$G$513,G490)&gt;1,"Doublon exact",IF(LEFT(TRIM(A490),1)="7",IF(AND(F490&lt;&gt;"Avec droit",F490&lt;&gt;"Sans droit",F490&lt;&gt;"Exclu"),"TVA à qualifier",IF(AND(F490="Exclu",G490=""),"Exclusion à justifier","Prêt")),IF(AND(F490&lt;&gt;"",F490&lt;&gt;"Exclu"),"Qualification incohérente","Prêt")))))))</x:f>
      </x:c>
    </x:row>
    <x:row r="491" ht="35" customHeight="1">
      <x:c r="A491" s="41"/>
      <x:c r="B491" s="50"/>
      <x:c r="C491" s="45"/>
      <x:c r="D491" s="45"/>
      <x:c r="E491" s="46" t="str">
        <x:f>IF(COUNTA(A491:D491)=0,"",IF(AND(OR(C491="",ISNUMBER(C491)),OR(D491="",ISNUMBER(D491)),COUNT(C491:D491)&gt;0,C491&gt;=0,D491&gt;=0),SUM(D491)-SUM(C491),""))</x:f>
      </x:c>
      <x:c r="F491" s="38"/>
      <x:c r="G491" s="50"/>
      <x:c r="H491" s="53" t="str">
        <x:f>IF(COUNTA(A491:D491,F491:G491)=0,"",IF(OR(A491="",B491=""),"Compte / libellé requis",IF(NOT(AND(LEN(TRIM(A491))&gt;=3,OR(LEFT(TRIM(A491),1)="1",LEFT(TRIM(A491),1)="2",LEFT(TRIM(A491),1)="3",LEFT(TRIM(A491),1)="4",LEFT(TRIM(A491),1)="5",LEFT(TRIM(A491),1)="6",LEFT(TRIM(A491),1)="7",LEFT(TRIM(A491),1)="8",LEFT(TRIM(A491),1)="9"))),"Compte à corriger",IF(NOT(AND(OR(C491="",ISNUMBER(C491)),OR(D491="",ISNUMBER(D491)),COUNT(C491:D491)&gt;0,C491&gt;=0,D491&gt;=0)),"Soldes à corriger",IF(COUNTIFS($A$14:$A$513,A491,$B$14:$B$513,B491,$C$14:$C$513,C491,$D$14:$D$513,D491,$F$14:$F$513,F491,$G$14:$G$513,G491)&gt;1,"Doublon exact",IF(LEFT(TRIM(A491),1)="7",IF(AND(F491&lt;&gt;"Avec droit",F491&lt;&gt;"Sans droit",F491&lt;&gt;"Exclu"),"TVA à qualifier",IF(AND(F491="Exclu",G491=""),"Exclusion à justifier","Prêt")),IF(AND(F491&lt;&gt;"",F491&lt;&gt;"Exclu"),"Qualification incohérente","Prêt")))))))</x:f>
      </x:c>
    </x:row>
    <x:row r="492" ht="35" customHeight="1">
      <x:c r="A492" s="41"/>
      <x:c r="B492" s="50"/>
      <x:c r="C492" s="45"/>
      <x:c r="D492" s="45"/>
      <x:c r="E492" s="46" t="str">
        <x:f>IF(COUNTA(A492:D492)=0,"",IF(AND(OR(C492="",ISNUMBER(C492)),OR(D492="",ISNUMBER(D492)),COUNT(C492:D492)&gt;0,C492&gt;=0,D492&gt;=0),SUM(D492)-SUM(C492),""))</x:f>
      </x:c>
      <x:c r="F492" s="38"/>
      <x:c r="G492" s="50"/>
      <x:c r="H492" s="53" t="str">
        <x:f>IF(COUNTA(A492:D492,F492:G492)=0,"",IF(OR(A492="",B492=""),"Compte / libellé requis",IF(NOT(AND(LEN(TRIM(A492))&gt;=3,OR(LEFT(TRIM(A492),1)="1",LEFT(TRIM(A492),1)="2",LEFT(TRIM(A492),1)="3",LEFT(TRIM(A492),1)="4",LEFT(TRIM(A492),1)="5",LEFT(TRIM(A492),1)="6",LEFT(TRIM(A492),1)="7",LEFT(TRIM(A492),1)="8",LEFT(TRIM(A492),1)="9"))),"Compte à corriger",IF(NOT(AND(OR(C492="",ISNUMBER(C492)),OR(D492="",ISNUMBER(D492)),COUNT(C492:D492)&gt;0,C492&gt;=0,D492&gt;=0)),"Soldes à corriger",IF(COUNTIFS($A$14:$A$513,A492,$B$14:$B$513,B492,$C$14:$C$513,C492,$D$14:$D$513,D492,$F$14:$F$513,F492,$G$14:$G$513,G492)&gt;1,"Doublon exact",IF(LEFT(TRIM(A492),1)="7",IF(AND(F492&lt;&gt;"Avec droit",F492&lt;&gt;"Sans droit",F492&lt;&gt;"Exclu"),"TVA à qualifier",IF(AND(F492="Exclu",G492=""),"Exclusion à justifier","Prêt")),IF(AND(F492&lt;&gt;"",F492&lt;&gt;"Exclu"),"Qualification incohérente","Prêt")))))))</x:f>
      </x:c>
    </x:row>
    <x:row r="493" ht="35" customHeight="1">
      <x:c r="A493" s="41"/>
      <x:c r="B493" s="50"/>
      <x:c r="C493" s="45"/>
      <x:c r="D493" s="45"/>
      <x:c r="E493" s="46" t="str">
        <x:f>IF(COUNTA(A493:D493)=0,"",IF(AND(OR(C493="",ISNUMBER(C493)),OR(D493="",ISNUMBER(D493)),COUNT(C493:D493)&gt;0,C493&gt;=0,D493&gt;=0),SUM(D493)-SUM(C493),""))</x:f>
      </x:c>
      <x:c r="F493" s="38"/>
      <x:c r="G493" s="50"/>
      <x:c r="H493" s="53" t="str">
        <x:f>IF(COUNTA(A493:D493,F493:G493)=0,"",IF(OR(A493="",B493=""),"Compte / libellé requis",IF(NOT(AND(LEN(TRIM(A493))&gt;=3,OR(LEFT(TRIM(A493),1)="1",LEFT(TRIM(A493),1)="2",LEFT(TRIM(A493),1)="3",LEFT(TRIM(A493),1)="4",LEFT(TRIM(A493),1)="5",LEFT(TRIM(A493),1)="6",LEFT(TRIM(A493),1)="7",LEFT(TRIM(A493),1)="8",LEFT(TRIM(A493),1)="9"))),"Compte à corriger",IF(NOT(AND(OR(C493="",ISNUMBER(C493)),OR(D493="",ISNUMBER(D493)),COUNT(C493:D493)&gt;0,C493&gt;=0,D493&gt;=0)),"Soldes à corriger",IF(COUNTIFS($A$14:$A$513,A493,$B$14:$B$513,B493,$C$14:$C$513,C493,$D$14:$D$513,D493,$F$14:$F$513,F493,$G$14:$G$513,G493)&gt;1,"Doublon exact",IF(LEFT(TRIM(A493),1)="7",IF(AND(F493&lt;&gt;"Avec droit",F493&lt;&gt;"Sans droit",F493&lt;&gt;"Exclu"),"TVA à qualifier",IF(AND(F493="Exclu",G493=""),"Exclusion à justifier","Prêt")),IF(AND(F493&lt;&gt;"",F493&lt;&gt;"Exclu"),"Qualification incohérente","Prêt")))))))</x:f>
      </x:c>
    </x:row>
    <x:row r="494" ht="35" customHeight="1">
      <x:c r="A494" s="41"/>
      <x:c r="B494" s="50"/>
      <x:c r="C494" s="45"/>
      <x:c r="D494" s="45"/>
      <x:c r="E494" s="46" t="str">
        <x:f>IF(COUNTA(A494:D494)=0,"",IF(AND(OR(C494="",ISNUMBER(C494)),OR(D494="",ISNUMBER(D494)),COUNT(C494:D494)&gt;0,C494&gt;=0,D494&gt;=0),SUM(D494)-SUM(C494),""))</x:f>
      </x:c>
      <x:c r="F494" s="38"/>
      <x:c r="G494" s="50"/>
      <x:c r="H494" s="53" t="str">
        <x:f>IF(COUNTA(A494:D494,F494:G494)=0,"",IF(OR(A494="",B494=""),"Compte / libellé requis",IF(NOT(AND(LEN(TRIM(A494))&gt;=3,OR(LEFT(TRIM(A494),1)="1",LEFT(TRIM(A494),1)="2",LEFT(TRIM(A494),1)="3",LEFT(TRIM(A494),1)="4",LEFT(TRIM(A494),1)="5",LEFT(TRIM(A494),1)="6",LEFT(TRIM(A494),1)="7",LEFT(TRIM(A494),1)="8",LEFT(TRIM(A494),1)="9"))),"Compte à corriger",IF(NOT(AND(OR(C494="",ISNUMBER(C494)),OR(D494="",ISNUMBER(D494)),COUNT(C494:D494)&gt;0,C494&gt;=0,D494&gt;=0)),"Soldes à corriger",IF(COUNTIFS($A$14:$A$513,A494,$B$14:$B$513,B494,$C$14:$C$513,C494,$D$14:$D$513,D494,$F$14:$F$513,F494,$G$14:$G$513,G494)&gt;1,"Doublon exact",IF(LEFT(TRIM(A494),1)="7",IF(AND(F494&lt;&gt;"Avec droit",F494&lt;&gt;"Sans droit",F494&lt;&gt;"Exclu"),"TVA à qualifier",IF(AND(F494="Exclu",G494=""),"Exclusion à justifier","Prêt")),IF(AND(F494&lt;&gt;"",F494&lt;&gt;"Exclu"),"Qualification incohérente","Prêt")))))))</x:f>
      </x:c>
    </x:row>
    <x:row r="495" ht="35" customHeight="1">
      <x:c r="A495" s="41"/>
      <x:c r="B495" s="50"/>
      <x:c r="C495" s="45"/>
      <x:c r="D495" s="45"/>
      <x:c r="E495" s="46" t="str">
        <x:f>IF(COUNTA(A495:D495)=0,"",IF(AND(OR(C495="",ISNUMBER(C495)),OR(D495="",ISNUMBER(D495)),COUNT(C495:D495)&gt;0,C495&gt;=0,D495&gt;=0),SUM(D495)-SUM(C495),""))</x:f>
      </x:c>
      <x:c r="F495" s="38"/>
      <x:c r="G495" s="50"/>
      <x:c r="H495" s="53" t="str">
        <x:f>IF(COUNTA(A495:D495,F495:G495)=0,"",IF(OR(A495="",B495=""),"Compte / libellé requis",IF(NOT(AND(LEN(TRIM(A495))&gt;=3,OR(LEFT(TRIM(A495),1)="1",LEFT(TRIM(A495),1)="2",LEFT(TRIM(A495),1)="3",LEFT(TRIM(A495),1)="4",LEFT(TRIM(A495),1)="5",LEFT(TRIM(A495),1)="6",LEFT(TRIM(A495),1)="7",LEFT(TRIM(A495),1)="8",LEFT(TRIM(A495),1)="9"))),"Compte à corriger",IF(NOT(AND(OR(C495="",ISNUMBER(C495)),OR(D495="",ISNUMBER(D495)),COUNT(C495:D495)&gt;0,C495&gt;=0,D495&gt;=0)),"Soldes à corriger",IF(COUNTIFS($A$14:$A$513,A495,$B$14:$B$513,B495,$C$14:$C$513,C495,$D$14:$D$513,D495,$F$14:$F$513,F495,$G$14:$G$513,G495)&gt;1,"Doublon exact",IF(LEFT(TRIM(A495),1)="7",IF(AND(F495&lt;&gt;"Avec droit",F495&lt;&gt;"Sans droit",F495&lt;&gt;"Exclu"),"TVA à qualifier",IF(AND(F495="Exclu",G495=""),"Exclusion à justifier","Prêt")),IF(AND(F495&lt;&gt;"",F495&lt;&gt;"Exclu"),"Qualification incohérente","Prêt")))))))</x:f>
      </x:c>
    </x:row>
    <x:row r="496" ht="35" customHeight="1">
      <x:c r="A496" s="41"/>
      <x:c r="B496" s="50"/>
      <x:c r="C496" s="45"/>
      <x:c r="D496" s="45"/>
      <x:c r="E496" s="46" t="str">
        <x:f>IF(COUNTA(A496:D496)=0,"",IF(AND(OR(C496="",ISNUMBER(C496)),OR(D496="",ISNUMBER(D496)),COUNT(C496:D496)&gt;0,C496&gt;=0,D496&gt;=0),SUM(D496)-SUM(C496),""))</x:f>
      </x:c>
      <x:c r="F496" s="38"/>
      <x:c r="G496" s="50"/>
      <x:c r="H496" s="53" t="str">
        <x:f>IF(COUNTA(A496:D496,F496:G496)=0,"",IF(OR(A496="",B496=""),"Compte / libellé requis",IF(NOT(AND(LEN(TRIM(A496))&gt;=3,OR(LEFT(TRIM(A496),1)="1",LEFT(TRIM(A496),1)="2",LEFT(TRIM(A496),1)="3",LEFT(TRIM(A496),1)="4",LEFT(TRIM(A496),1)="5",LEFT(TRIM(A496),1)="6",LEFT(TRIM(A496),1)="7",LEFT(TRIM(A496),1)="8",LEFT(TRIM(A496),1)="9"))),"Compte à corriger",IF(NOT(AND(OR(C496="",ISNUMBER(C496)),OR(D496="",ISNUMBER(D496)),COUNT(C496:D496)&gt;0,C496&gt;=0,D496&gt;=0)),"Soldes à corriger",IF(COUNTIFS($A$14:$A$513,A496,$B$14:$B$513,B496,$C$14:$C$513,C496,$D$14:$D$513,D496,$F$14:$F$513,F496,$G$14:$G$513,G496)&gt;1,"Doublon exact",IF(LEFT(TRIM(A496),1)="7",IF(AND(F496&lt;&gt;"Avec droit",F496&lt;&gt;"Sans droit",F496&lt;&gt;"Exclu"),"TVA à qualifier",IF(AND(F496="Exclu",G496=""),"Exclusion à justifier","Prêt")),IF(AND(F496&lt;&gt;"",F496&lt;&gt;"Exclu"),"Qualification incohérente","Prêt")))))))</x:f>
      </x:c>
    </x:row>
    <x:row r="497" ht="35" customHeight="1">
      <x:c r="A497" s="41"/>
      <x:c r="B497" s="50"/>
      <x:c r="C497" s="45"/>
      <x:c r="D497" s="45"/>
      <x:c r="E497" s="46" t="str">
        <x:f>IF(COUNTA(A497:D497)=0,"",IF(AND(OR(C497="",ISNUMBER(C497)),OR(D497="",ISNUMBER(D497)),COUNT(C497:D497)&gt;0,C497&gt;=0,D497&gt;=0),SUM(D497)-SUM(C497),""))</x:f>
      </x:c>
      <x:c r="F497" s="38"/>
      <x:c r="G497" s="50"/>
      <x:c r="H497" s="53" t="str">
        <x:f>IF(COUNTA(A497:D497,F497:G497)=0,"",IF(OR(A497="",B497=""),"Compte / libellé requis",IF(NOT(AND(LEN(TRIM(A497))&gt;=3,OR(LEFT(TRIM(A497),1)="1",LEFT(TRIM(A497),1)="2",LEFT(TRIM(A497),1)="3",LEFT(TRIM(A497),1)="4",LEFT(TRIM(A497),1)="5",LEFT(TRIM(A497),1)="6",LEFT(TRIM(A497),1)="7",LEFT(TRIM(A497),1)="8",LEFT(TRIM(A497),1)="9"))),"Compte à corriger",IF(NOT(AND(OR(C497="",ISNUMBER(C497)),OR(D497="",ISNUMBER(D497)),COUNT(C497:D497)&gt;0,C497&gt;=0,D497&gt;=0)),"Soldes à corriger",IF(COUNTIFS($A$14:$A$513,A497,$B$14:$B$513,B497,$C$14:$C$513,C497,$D$14:$D$513,D497,$F$14:$F$513,F497,$G$14:$G$513,G497)&gt;1,"Doublon exact",IF(LEFT(TRIM(A497),1)="7",IF(AND(F497&lt;&gt;"Avec droit",F497&lt;&gt;"Sans droit",F497&lt;&gt;"Exclu"),"TVA à qualifier",IF(AND(F497="Exclu",G497=""),"Exclusion à justifier","Prêt")),IF(AND(F497&lt;&gt;"",F497&lt;&gt;"Exclu"),"Qualification incohérente","Prêt")))))))</x:f>
      </x:c>
    </x:row>
    <x:row r="498" ht="35" customHeight="1">
      <x:c r="A498" s="41"/>
      <x:c r="B498" s="50"/>
      <x:c r="C498" s="45"/>
      <x:c r="D498" s="45"/>
      <x:c r="E498" s="46" t="str">
        <x:f>IF(COUNTA(A498:D498)=0,"",IF(AND(OR(C498="",ISNUMBER(C498)),OR(D498="",ISNUMBER(D498)),COUNT(C498:D498)&gt;0,C498&gt;=0,D498&gt;=0),SUM(D498)-SUM(C498),""))</x:f>
      </x:c>
      <x:c r="F498" s="38"/>
      <x:c r="G498" s="50"/>
      <x:c r="H498" s="53" t="str">
        <x:f>IF(COUNTA(A498:D498,F498:G498)=0,"",IF(OR(A498="",B498=""),"Compte / libellé requis",IF(NOT(AND(LEN(TRIM(A498))&gt;=3,OR(LEFT(TRIM(A498),1)="1",LEFT(TRIM(A498),1)="2",LEFT(TRIM(A498),1)="3",LEFT(TRIM(A498),1)="4",LEFT(TRIM(A498),1)="5",LEFT(TRIM(A498),1)="6",LEFT(TRIM(A498),1)="7",LEFT(TRIM(A498),1)="8",LEFT(TRIM(A498),1)="9"))),"Compte à corriger",IF(NOT(AND(OR(C498="",ISNUMBER(C498)),OR(D498="",ISNUMBER(D498)),COUNT(C498:D498)&gt;0,C498&gt;=0,D498&gt;=0)),"Soldes à corriger",IF(COUNTIFS($A$14:$A$513,A498,$B$14:$B$513,B498,$C$14:$C$513,C498,$D$14:$D$513,D498,$F$14:$F$513,F498,$G$14:$G$513,G498)&gt;1,"Doublon exact",IF(LEFT(TRIM(A498),1)="7",IF(AND(F498&lt;&gt;"Avec droit",F498&lt;&gt;"Sans droit",F498&lt;&gt;"Exclu"),"TVA à qualifier",IF(AND(F498="Exclu",G498=""),"Exclusion à justifier","Prêt")),IF(AND(F498&lt;&gt;"",F498&lt;&gt;"Exclu"),"Qualification incohérente","Prêt")))))))</x:f>
      </x:c>
    </x:row>
    <x:row r="499" ht="35" customHeight="1">
      <x:c r="A499" s="41"/>
      <x:c r="B499" s="50"/>
      <x:c r="C499" s="45"/>
      <x:c r="D499" s="45"/>
      <x:c r="E499" s="46" t="str">
        <x:f>IF(COUNTA(A499:D499)=0,"",IF(AND(OR(C499="",ISNUMBER(C499)),OR(D499="",ISNUMBER(D499)),COUNT(C499:D499)&gt;0,C499&gt;=0,D499&gt;=0),SUM(D499)-SUM(C499),""))</x:f>
      </x:c>
      <x:c r="F499" s="38"/>
      <x:c r="G499" s="50"/>
      <x:c r="H499" s="53" t="str">
        <x:f>IF(COUNTA(A499:D499,F499:G499)=0,"",IF(OR(A499="",B499=""),"Compte / libellé requis",IF(NOT(AND(LEN(TRIM(A499))&gt;=3,OR(LEFT(TRIM(A499),1)="1",LEFT(TRIM(A499),1)="2",LEFT(TRIM(A499),1)="3",LEFT(TRIM(A499),1)="4",LEFT(TRIM(A499),1)="5",LEFT(TRIM(A499),1)="6",LEFT(TRIM(A499),1)="7",LEFT(TRIM(A499),1)="8",LEFT(TRIM(A499),1)="9"))),"Compte à corriger",IF(NOT(AND(OR(C499="",ISNUMBER(C499)),OR(D499="",ISNUMBER(D499)),COUNT(C499:D499)&gt;0,C499&gt;=0,D499&gt;=0)),"Soldes à corriger",IF(COUNTIFS($A$14:$A$513,A499,$B$14:$B$513,B499,$C$14:$C$513,C499,$D$14:$D$513,D499,$F$14:$F$513,F499,$G$14:$G$513,G499)&gt;1,"Doublon exact",IF(LEFT(TRIM(A499),1)="7",IF(AND(F499&lt;&gt;"Avec droit",F499&lt;&gt;"Sans droit",F499&lt;&gt;"Exclu"),"TVA à qualifier",IF(AND(F499="Exclu",G499=""),"Exclusion à justifier","Prêt")),IF(AND(F499&lt;&gt;"",F499&lt;&gt;"Exclu"),"Qualification incohérente","Prêt")))))))</x:f>
      </x:c>
    </x:row>
    <x:row r="500" ht="35" customHeight="1">
      <x:c r="A500" s="41"/>
      <x:c r="B500" s="50"/>
      <x:c r="C500" s="45"/>
      <x:c r="D500" s="45"/>
      <x:c r="E500" s="46" t="str">
        <x:f>IF(COUNTA(A500:D500)=0,"",IF(AND(OR(C500="",ISNUMBER(C500)),OR(D500="",ISNUMBER(D500)),COUNT(C500:D500)&gt;0,C500&gt;=0,D500&gt;=0),SUM(D500)-SUM(C500),""))</x:f>
      </x:c>
      <x:c r="F500" s="38"/>
      <x:c r="G500" s="50"/>
      <x:c r="H500" s="53" t="str">
        <x:f>IF(COUNTA(A500:D500,F500:G500)=0,"",IF(OR(A500="",B500=""),"Compte / libellé requis",IF(NOT(AND(LEN(TRIM(A500))&gt;=3,OR(LEFT(TRIM(A500),1)="1",LEFT(TRIM(A500),1)="2",LEFT(TRIM(A500),1)="3",LEFT(TRIM(A500),1)="4",LEFT(TRIM(A500),1)="5",LEFT(TRIM(A500),1)="6",LEFT(TRIM(A500),1)="7",LEFT(TRIM(A500),1)="8",LEFT(TRIM(A500),1)="9"))),"Compte à corriger",IF(NOT(AND(OR(C500="",ISNUMBER(C500)),OR(D500="",ISNUMBER(D500)),COUNT(C500:D500)&gt;0,C500&gt;=0,D500&gt;=0)),"Soldes à corriger",IF(COUNTIFS($A$14:$A$513,A500,$B$14:$B$513,B500,$C$14:$C$513,C500,$D$14:$D$513,D500,$F$14:$F$513,F500,$G$14:$G$513,G500)&gt;1,"Doublon exact",IF(LEFT(TRIM(A500),1)="7",IF(AND(F500&lt;&gt;"Avec droit",F500&lt;&gt;"Sans droit",F500&lt;&gt;"Exclu"),"TVA à qualifier",IF(AND(F500="Exclu",G500=""),"Exclusion à justifier","Prêt")),IF(AND(F500&lt;&gt;"",F500&lt;&gt;"Exclu"),"Qualification incohérente","Prêt")))))))</x:f>
      </x:c>
    </x:row>
    <x:row r="501" ht="35" customHeight="1">
      <x:c r="A501" s="41"/>
      <x:c r="B501" s="50"/>
      <x:c r="C501" s="45"/>
      <x:c r="D501" s="45"/>
      <x:c r="E501" s="46" t="str">
        <x:f>IF(COUNTA(A501:D501)=0,"",IF(AND(OR(C501="",ISNUMBER(C501)),OR(D501="",ISNUMBER(D501)),COUNT(C501:D501)&gt;0,C501&gt;=0,D501&gt;=0),SUM(D501)-SUM(C501),""))</x:f>
      </x:c>
      <x:c r="F501" s="38"/>
      <x:c r="G501" s="50"/>
      <x:c r="H501" s="53" t="str">
        <x:f>IF(COUNTA(A501:D501,F501:G501)=0,"",IF(OR(A501="",B501=""),"Compte / libellé requis",IF(NOT(AND(LEN(TRIM(A501))&gt;=3,OR(LEFT(TRIM(A501),1)="1",LEFT(TRIM(A501),1)="2",LEFT(TRIM(A501),1)="3",LEFT(TRIM(A501),1)="4",LEFT(TRIM(A501),1)="5",LEFT(TRIM(A501),1)="6",LEFT(TRIM(A501),1)="7",LEFT(TRIM(A501),1)="8",LEFT(TRIM(A501),1)="9"))),"Compte à corriger",IF(NOT(AND(OR(C501="",ISNUMBER(C501)),OR(D501="",ISNUMBER(D501)),COUNT(C501:D501)&gt;0,C501&gt;=0,D501&gt;=0)),"Soldes à corriger",IF(COUNTIFS($A$14:$A$513,A501,$B$14:$B$513,B501,$C$14:$C$513,C501,$D$14:$D$513,D501,$F$14:$F$513,F501,$G$14:$G$513,G501)&gt;1,"Doublon exact",IF(LEFT(TRIM(A501),1)="7",IF(AND(F501&lt;&gt;"Avec droit",F501&lt;&gt;"Sans droit",F501&lt;&gt;"Exclu"),"TVA à qualifier",IF(AND(F501="Exclu",G501=""),"Exclusion à justifier","Prêt")),IF(AND(F501&lt;&gt;"",F501&lt;&gt;"Exclu"),"Qualification incohérente","Prêt")))))))</x:f>
      </x:c>
    </x:row>
    <x:row r="502" ht="35" customHeight="1">
      <x:c r="A502" s="41"/>
      <x:c r="B502" s="50"/>
      <x:c r="C502" s="45"/>
      <x:c r="D502" s="45"/>
      <x:c r="E502" s="46" t="str">
        <x:f>IF(COUNTA(A502:D502)=0,"",IF(AND(OR(C502="",ISNUMBER(C502)),OR(D502="",ISNUMBER(D502)),COUNT(C502:D502)&gt;0,C502&gt;=0,D502&gt;=0),SUM(D502)-SUM(C502),""))</x:f>
      </x:c>
      <x:c r="F502" s="38"/>
      <x:c r="G502" s="50"/>
      <x:c r="H502" s="53" t="str">
        <x:f>IF(COUNTA(A502:D502,F502:G502)=0,"",IF(OR(A502="",B502=""),"Compte / libellé requis",IF(NOT(AND(LEN(TRIM(A502))&gt;=3,OR(LEFT(TRIM(A502),1)="1",LEFT(TRIM(A502),1)="2",LEFT(TRIM(A502),1)="3",LEFT(TRIM(A502),1)="4",LEFT(TRIM(A502),1)="5",LEFT(TRIM(A502),1)="6",LEFT(TRIM(A502),1)="7",LEFT(TRIM(A502),1)="8",LEFT(TRIM(A502),1)="9"))),"Compte à corriger",IF(NOT(AND(OR(C502="",ISNUMBER(C502)),OR(D502="",ISNUMBER(D502)),COUNT(C502:D502)&gt;0,C502&gt;=0,D502&gt;=0)),"Soldes à corriger",IF(COUNTIFS($A$14:$A$513,A502,$B$14:$B$513,B502,$C$14:$C$513,C502,$D$14:$D$513,D502,$F$14:$F$513,F502,$G$14:$G$513,G502)&gt;1,"Doublon exact",IF(LEFT(TRIM(A502),1)="7",IF(AND(F502&lt;&gt;"Avec droit",F502&lt;&gt;"Sans droit",F502&lt;&gt;"Exclu"),"TVA à qualifier",IF(AND(F502="Exclu",G502=""),"Exclusion à justifier","Prêt")),IF(AND(F502&lt;&gt;"",F502&lt;&gt;"Exclu"),"Qualification incohérente","Prêt")))))))</x:f>
      </x:c>
    </x:row>
    <x:row r="503" ht="35" customHeight="1">
      <x:c r="A503" s="41"/>
      <x:c r="B503" s="50"/>
      <x:c r="C503" s="45"/>
      <x:c r="D503" s="45"/>
      <x:c r="E503" s="46" t="str">
        <x:f>IF(COUNTA(A503:D503)=0,"",IF(AND(OR(C503="",ISNUMBER(C503)),OR(D503="",ISNUMBER(D503)),COUNT(C503:D503)&gt;0,C503&gt;=0,D503&gt;=0),SUM(D503)-SUM(C503),""))</x:f>
      </x:c>
      <x:c r="F503" s="38"/>
      <x:c r="G503" s="50"/>
      <x:c r="H503" s="53" t="str">
        <x:f>IF(COUNTA(A503:D503,F503:G503)=0,"",IF(OR(A503="",B503=""),"Compte / libellé requis",IF(NOT(AND(LEN(TRIM(A503))&gt;=3,OR(LEFT(TRIM(A503),1)="1",LEFT(TRIM(A503),1)="2",LEFT(TRIM(A503),1)="3",LEFT(TRIM(A503),1)="4",LEFT(TRIM(A503),1)="5",LEFT(TRIM(A503),1)="6",LEFT(TRIM(A503),1)="7",LEFT(TRIM(A503),1)="8",LEFT(TRIM(A503),1)="9"))),"Compte à corriger",IF(NOT(AND(OR(C503="",ISNUMBER(C503)),OR(D503="",ISNUMBER(D503)),COUNT(C503:D503)&gt;0,C503&gt;=0,D503&gt;=0)),"Soldes à corriger",IF(COUNTIFS($A$14:$A$513,A503,$B$14:$B$513,B503,$C$14:$C$513,C503,$D$14:$D$513,D503,$F$14:$F$513,F503,$G$14:$G$513,G503)&gt;1,"Doublon exact",IF(LEFT(TRIM(A503),1)="7",IF(AND(F503&lt;&gt;"Avec droit",F503&lt;&gt;"Sans droit",F503&lt;&gt;"Exclu"),"TVA à qualifier",IF(AND(F503="Exclu",G503=""),"Exclusion à justifier","Prêt")),IF(AND(F503&lt;&gt;"",F503&lt;&gt;"Exclu"),"Qualification incohérente","Prêt")))))))</x:f>
      </x:c>
    </x:row>
    <x:row r="504" ht="35" customHeight="1">
      <x:c r="A504" s="41"/>
      <x:c r="B504" s="50"/>
      <x:c r="C504" s="45"/>
      <x:c r="D504" s="45"/>
      <x:c r="E504" s="46" t="str">
        <x:f>IF(COUNTA(A504:D504)=0,"",IF(AND(OR(C504="",ISNUMBER(C504)),OR(D504="",ISNUMBER(D504)),COUNT(C504:D504)&gt;0,C504&gt;=0,D504&gt;=0),SUM(D504)-SUM(C504),""))</x:f>
      </x:c>
      <x:c r="F504" s="38"/>
      <x:c r="G504" s="50"/>
      <x:c r="H504" s="53" t="str">
        <x:f>IF(COUNTA(A504:D504,F504:G504)=0,"",IF(OR(A504="",B504=""),"Compte / libellé requis",IF(NOT(AND(LEN(TRIM(A504))&gt;=3,OR(LEFT(TRIM(A504),1)="1",LEFT(TRIM(A504),1)="2",LEFT(TRIM(A504),1)="3",LEFT(TRIM(A504),1)="4",LEFT(TRIM(A504),1)="5",LEFT(TRIM(A504),1)="6",LEFT(TRIM(A504),1)="7",LEFT(TRIM(A504),1)="8",LEFT(TRIM(A504),1)="9"))),"Compte à corriger",IF(NOT(AND(OR(C504="",ISNUMBER(C504)),OR(D504="",ISNUMBER(D504)),COUNT(C504:D504)&gt;0,C504&gt;=0,D504&gt;=0)),"Soldes à corriger",IF(COUNTIFS($A$14:$A$513,A504,$B$14:$B$513,B504,$C$14:$C$513,C504,$D$14:$D$513,D504,$F$14:$F$513,F504,$G$14:$G$513,G504)&gt;1,"Doublon exact",IF(LEFT(TRIM(A504),1)="7",IF(AND(F504&lt;&gt;"Avec droit",F504&lt;&gt;"Sans droit",F504&lt;&gt;"Exclu"),"TVA à qualifier",IF(AND(F504="Exclu",G504=""),"Exclusion à justifier","Prêt")),IF(AND(F504&lt;&gt;"",F504&lt;&gt;"Exclu"),"Qualification incohérente","Prêt")))))))</x:f>
      </x:c>
    </x:row>
    <x:row r="505" ht="35" customHeight="1">
      <x:c r="A505" s="41"/>
      <x:c r="B505" s="50"/>
      <x:c r="C505" s="45"/>
      <x:c r="D505" s="45"/>
      <x:c r="E505" s="46" t="str">
        <x:f>IF(COUNTA(A505:D505)=0,"",IF(AND(OR(C505="",ISNUMBER(C505)),OR(D505="",ISNUMBER(D505)),COUNT(C505:D505)&gt;0,C505&gt;=0,D505&gt;=0),SUM(D505)-SUM(C505),""))</x:f>
      </x:c>
      <x:c r="F505" s="38"/>
      <x:c r="G505" s="50"/>
      <x:c r="H505" s="53" t="str">
        <x:f>IF(COUNTA(A505:D505,F505:G505)=0,"",IF(OR(A505="",B505=""),"Compte / libellé requis",IF(NOT(AND(LEN(TRIM(A505))&gt;=3,OR(LEFT(TRIM(A505),1)="1",LEFT(TRIM(A505),1)="2",LEFT(TRIM(A505),1)="3",LEFT(TRIM(A505),1)="4",LEFT(TRIM(A505),1)="5",LEFT(TRIM(A505),1)="6",LEFT(TRIM(A505),1)="7",LEFT(TRIM(A505),1)="8",LEFT(TRIM(A505),1)="9"))),"Compte à corriger",IF(NOT(AND(OR(C505="",ISNUMBER(C505)),OR(D505="",ISNUMBER(D505)),COUNT(C505:D505)&gt;0,C505&gt;=0,D505&gt;=0)),"Soldes à corriger",IF(COUNTIFS($A$14:$A$513,A505,$B$14:$B$513,B505,$C$14:$C$513,C505,$D$14:$D$513,D505,$F$14:$F$513,F505,$G$14:$G$513,G505)&gt;1,"Doublon exact",IF(LEFT(TRIM(A505),1)="7",IF(AND(F505&lt;&gt;"Avec droit",F505&lt;&gt;"Sans droit",F505&lt;&gt;"Exclu"),"TVA à qualifier",IF(AND(F505="Exclu",G505=""),"Exclusion à justifier","Prêt")),IF(AND(F505&lt;&gt;"",F505&lt;&gt;"Exclu"),"Qualification incohérente","Prêt")))))))</x:f>
      </x:c>
    </x:row>
    <x:row r="506" ht="35" customHeight="1">
      <x:c r="A506" s="41"/>
      <x:c r="B506" s="50"/>
      <x:c r="C506" s="45"/>
      <x:c r="D506" s="45"/>
      <x:c r="E506" s="46" t="str">
        <x:f>IF(COUNTA(A506:D506)=0,"",IF(AND(OR(C506="",ISNUMBER(C506)),OR(D506="",ISNUMBER(D506)),COUNT(C506:D506)&gt;0,C506&gt;=0,D506&gt;=0),SUM(D506)-SUM(C506),""))</x:f>
      </x:c>
      <x:c r="F506" s="38"/>
      <x:c r="G506" s="50"/>
      <x:c r="H506" s="53" t="str">
        <x:f>IF(COUNTA(A506:D506,F506:G506)=0,"",IF(OR(A506="",B506=""),"Compte / libellé requis",IF(NOT(AND(LEN(TRIM(A506))&gt;=3,OR(LEFT(TRIM(A506),1)="1",LEFT(TRIM(A506),1)="2",LEFT(TRIM(A506),1)="3",LEFT(TRIM(A506),1)="4",LEFT(TRIM(A506),1)="5",LEFT(TRIM(A506),1)="6",LEFT(TRIM(A506),1)="7",LEFT(TRIM(A506),1)="8",LEFT(TRIM(A506),1)="9"))),"Compte à corriger",IF(NOT(AND(OR(C506="",ISNUMBER(C506)),OR(D506="",ISNUMBER(D506)),COUNT(C506:D506)&gt;0,C506&gt;=0,D506&gt;=0)),"Soldes à corriger",IF(COUNTIFS($A$14:$A$513,A506,$B$14:$B$513,B506,$C$14:$C$513,C506,$D$14:$D$513,D506,$F$14:$F$513,F506,$G$14:$G$513,G506)&gt;1,"Doublon exact",IF(LEFT(TRIM(A506),1)="7",IF(AND(F506&lt;&gt;"Avec droit",F506&lt;&gt;"Sans droit",F506&lt;&gt;"Exclu"),"TVA à qualifier",IF(AND(F506="Exclu",G506=""),"Exclusion à justifier","Prêt")),IF(AND(F506&lt;&gt;"",F506&lt;&gt;"Exclu"),"Qualification incohérente","Prêt")))))))</x:f>
      </x:c>
    </x:row>
    <x:row r="507" ht="35" customHeight="1">
      <x:c r="A507" s="41"/>
      <x:c r="B507" s="50"/>
      <x:c r="C507" s="45"/>
      <x:c r="D507" s="45"/>
      <x:c r="E507" s="46" t="str">
        <x:f>IF(COUNTA(A507:D507)=0,"",IF(AND(OR(C507="",ISNUMBER(C507)),OR(D507="",ISNUMBER(D507)),COUNT(C507:D507)&gt;0,C507&gt;=0,D507&gt;=0),SUM(D507)-SUM(C507),""))</x:f>
      </x:c>
      <x:c r="F507" s="38"/>
      <x:c r="G507" s="50"/>
      <x:c r="H507" s="53" t="str">
        <x:f>IF(COUNTA(A507:D507,F507:G507)=0,"",IF(OR(A507="",B507=""),"Compte / libellé requis",IF(NOT(AND(LEN(TRIM(A507))&gt;=3,OR(LEFT(TRIM(A507),1)="1",LEFT(TRIM(A507),1)="2",LEFT(TRIM(A507),1)="3",LEFT(TRIM(A507),1)="4",LEFT(TRIM(A507),1)="5",LEFT(TRIM(A507),1)="6",LEFT(TRIM(A507),1)="7",LEFT(TRIM(A507),1)="8",LEFT(TRIM(A507),1)="9"))),"Compte à corriger",IF(NOT(AND(OR(C507="",ISNUMBER(C507)),OR(D507="",ISNUMBER(D507)),COUNT(C507:D507)&gt;0,C507&gt;=0,D507&gt;=0)),"Soldes à corriger",IF(COUNTIFS($A$14:$A$513,A507,$B$14:$B$513,B507,$C$14:$C$513,C507,$D$14:$D$513,D507,$F$14:$F$513,F507,$G$14:$G$513,G507)&gt;1,"Doublon exact",IF(LEFT(TRIM(A507),1)="7",IF(AND(F507&lt;&gt;"Avec droit",F507&lt;&gt;"Sans droit",F507&lt;&gt;"Exclu"),"TVA à qualifier",IF(AND(F507="Exclu",G507=""),"Exclusion à justifier","Prêt")),IF(AND(F507&lt;&gt;"",F507&lt;&gt;"Exclu"),"Qualification incohérente","Prêt")))))))</x:f>
      </x:c>
    </x:row>
    <x:row r="508" ht="35" customHeight="1">
      <x:c r="A508" s="41"/>
      <x:c r="B508" s="50"/>
      <x:c r="C508" s="45"/>
      <x:c r="D508" s="45"/>
      <x:c r="E508" s="46" t="str">
        <x:f>IF(COUNTA(A508:D508)=0,"",IF(AND(OR(C508="",ISNUMBER(C508)),OR(D508="",ISNUMBER(D508)),COUNT(C508:D508)&gt;0,C508&gt;=0,D508&gt;=0),SUM(D508)-SUM(C508),""))</x:f>
      </x:c>
      <x:c r="F508" s="38"/>
      <x:c r="G508" s="50"/>
      <x:c r="H508" s="53" t="str">
        <x:f>IF(COUNTA(A508:D508,F508:G508)=0,"",IF(OR(A508="",B508=""),"Compte / libellé requis",IF(NOT(AND(LEN(TRIM(A508))&gt;=3,OR(LEFT(TRIM(A508),1)="1",LEFT(TRIM(A508),1)="2",LEFT(TRIM(A508),1)="3",LEFT(TRIM(A508),1)="4",LEFT(TRIM(A508),1)="5",LEFT(TRIM(A508),1)="6",LEFT(TRIM(A508),1)="7",LEFT(TRIM(A508),1)="8",LEFT(TRIM(A508),1)="9"))),"Compte à corriger",IF(NOT(AND(OR(C508="",ISNUMBER(C508)),OR(D508="",ISNUMBER(D508)),COUNT(C508:D508)&gt;0,C508&gt;=0,D508&gt;=0)),"Soldes à corriger",IF(COUNTIFS($A$14:$A$513,A508,$B$14:$B$513,B508,$C$14:$C$513,C508,$D$14:$D$513,D508,$F$14:$F$513,F508,$G$14:$G$513,G508)&gt;1,"Doublon exact",IF(LEFT(TRIM(A508),1)="7",IF(AND(F508&lt;&gt;"Avec droit",F508&lt;&gt;"Sans droit",F508&lt;&gt;"Exclu"),"TVA à qualifier",IF(AND(F508="Exclu",G508=""),"Exclusion à justifier","Prêt")),IF(AND(F508&lt;&gt;"",F508&lt;&gt;"Exclu"),"Qualification incohérente","Prêt")))))))</x:f>
      </x:c>
    </x:row>
    <x:row r="509" ht="35" customHeight="1">
      <x:c r="A509" s="41"/>
      <x:c r="B509" s="50"/>
      <x:c r="C509" s="45"/>
      <x:c r="D509" s="45"/>
      <x:c r="E509" s="46" t="str">
        <x:f>IF(COUNTA(A509:D509)=0,"",IF(AND(OR(C509="",ISNUMBER(C509)),OR(D509="",ISNUMBER(D509)),COUNT(C509:D509)&gt;0,C509&gt;=0,D509&gt;=0),SUM(D509)-SUM(C509),""))</x:f>
      </x:c>
      <x:c r="F509" s="38"/>
      <x:c r="G509" s="50"/>
      <x:c r="H509" s="53" t="str">
        <x:f>IF(COUNTA(A509:D509,F509:G509)=0,"",IF(OR(A509="",B509=""),"Compte / libellé requis",IF(NOT(AND(LEN(TRIM(A509))&gt;=3,OR(LEFT(TRIM(A509),1)="1",LEFT(TRIM(A509),1)="2",LEFT(TRIM(A509),1)="3",LEFT(TRIM(A509),1)="4",LEFT(TRIM(A509),1)="5",LEFT(TRIM(A509),1)="6",LEFT(TRIM(A509),1)="7",LEFT(TRIM(A509),1)="8",LEFT(TRIM(A509),1)="9"))),"Compte à corriger",IF(NOT(AND(OR(C509="",ISNUMBER(C509)),OR(D509="",ISNUMBER(D509)),COUNT(C509:D509)&gt;0,C509&gt;=0,D509&gt;=0)),"Soldes à corriger",IF(COUNTIFS($A$14:$A$513,A509,$B$14:$B$513,B509,$C$14:$C$513,C509,$D$14:$D$513,D509,$F$14:$F$513,F509,$G$14:$G$513,G509)&gt;1,"Doublon exact",IF(LEFT(TRIM(A509),1)="7",IF(AND(F509&lt;&gt;"Avec droit",F509&lt;&gt;"Sans droit",F509&lt;&gt;"Exclu"),"TVA à qualifier",IF(AND(F509="Exclu",G509=""),"Exclusion à justifier","Prêt")),IF(AND(F509&lt;&gt;"",F509&lt;&gt;"Exclu"),"Qualification incohérente","Prêt")))))))</x:f>
      </x:c>
    </x:row>
    <x:row r="510" ht="35" customHeight="1">
      <x:c r="A510" s="41"/>
      <x:c r="B510" s="50"/>
      <x:c r="C510" s="45"/>
      <x:c r="D510" s="45"/>
      <x:c r="E510" s="46" t="str">
        <x:f>IF(COUNTA(A510:D510)=0,"",IF(AND(OR(C510="",ISNUMBER(C510)),OR(D510="",ISNUMBER(D510)),COUNT(C510:D510)&gt;0,C510&gt;=0,D510&gt;=0),SUM(D510)-SUM(C510),""))</x:f>
      </x:c>
      <x:c r="F510" s="38"/>
      <x:c r="G510" s="50"/>
      <x:c r="H510" s="53" t="str">
        <x:f>IF(COUNTA(A510:D510,F510:G510)=0,"",IF(OR(A510="",B510=""),"Compte / libellé requis",IF(NOT(AND(LEN(TRIM(A510))&gt;=3,OR(LEFT(TRIM(A510),1)="1",LEFT(TRIM(A510),1)="2",LEFT(TRIM(A510),1)="3",LEFT(TRIM(A510),1)="4",LEFT(TRIM(A510),1)="5",LEFT(TRIM(A510),1)="6",LEFT(TRIM(A510),1)="7",LEFT(TRIM(A510),1)="8",LEFT(TRIM(A510),1)="9"))),"Compte à corriger",IF(NOT(AND(OR(C510="",ISNUMBER(C510)),OR(D510="",ISNUMBER(D510)),COUNT(C510:D510)&gt;0,C510&gt;=0,D510&gt;=0)),"Soldes à corriger",IF(COUNTIFS($A$14:$A$513,A510,$B$14:$B$513,B510,$C$14:$C$513,C510,$D$14:$D$513,D510,$F$14:$F$513,F510,$G$14:$G$513,G510)&gt;1,"Doublon exact",IF(LEFT(TRIM(A510),1)="7",IF(AND(F510&lt;&gt;"Avec droit",F510&lt;&gt;"Sans droit",F510&lt;&gt;"Exclu"),"TVA à qualifier",IF(AND(F510="Exclu",G510=""),"Exclusion à justifier","Prêt")),IF(AND(F510&lt;&gt;"",F510&lt;&gt;"Exclu"),"Qualification incohérente","Prêt")))))))</x:f>
      </x:c>
    </x:row>
    <x:row r="511" ht="35" customHeight="1">
      <x:c r="A511" s="41"/>
      <x:c r="B511" s="50"/>
      <x:c r="C511" s="45"/>
      <x:c r="D511" s="45"/>
      <x:c r="E511" s="46" t="str">
        <x:f>IF(COUNTA(A511:D511)=0,"",IF(AND(OR(C511="",ISNUMBER(C511)),OR(D511="",ISNUMBER(D511)),COUNT(C511:D511)&gt;0,C511&gt;=0,D511&gt;=0),SUM(D511)-SUM(C511),""))</x:f>
      </x:c>
      <x:c r="F511" s="38"/>
      <x:c r="G511" s="50"/>
      <x:c r="H511" s="53" t="str">
        <x:f>IF(COUNTA(A511:D511,F511:G511)=0,"",IF(OR(A511="",B511=""),"Compte / libellé requis",IF(NOT(AND(LEN(TRIM(A511))&gt;=3,OR(LEFT(TRIM(A511),1)="1",LEFT(TRIM(A511),1)="2",LEFT(TRIM(A511),1)="3",LEFT(TRIM(A511),1)="4",LEFT(TRIM(A511),1)="5",LEFT(TRIM(A511),1)="6",LEFT(TRIM(A511),1)="7",LEFT(TRIM(A511),1)="8",LEFT(TRIM(A511),1)="9"))),"Compte à corriger",IF(NOT(AND(OR(C511="",ISNUMBER(C511)),OR(D511="",ISNUMBER(D511)),COUNT(C511:D511)&gt;0,C511&gt;=0,D511&gt;=0)),"Soldes à corriger",IF(COUNTIFS($A$14:$A$513,A511,$B$14:$B$513,B511,$C$14:$C$513,C511,$D$14:$D$513,D511,$F$14:$F$513,F511,$G$14:$G$513,G511)&gt;1,"Doublon exact",IF(LEFT(TRIM(A511),1)="7",IF(AND(F511&lt;&gt;"Avec droit",F511&lt;&gt;"Sans droit",F511&lt;&gt;"Exclu"),"TVA à qualifier",IF(AND(F511="Exclu",G511=""),"Exclusion à justifier","Prêt")),IF(AND(F511&lt;&gt;"",F511&lt;&gt;"Exclu"),"Qualification incohérente","Prêt")))))))</x:f>
      </x:c>
    </x:row>
    <x:row r="512" ht="35" customHeight="1">
      <x:c r="A512" s="41"/>
      <x:c r="B512" s="50"/>
      <x:c r="C512" s="45"/>
      <x:c r="D512" s="45"/>
      <x:c r="E512" s="46" t="str">
        <x:f>IF(COUNTA(A512:D512)=0,"",IF(AND(OR(C512="",ISNUMBER(C512)),OR(D512="",ISNUMBER(D512)),COUNT(C512:D512)&gt;0,C512&gt;=0,D512&gt;=0),SUM(D512)-SUM(C512),""))</x:f>
      </x:c>
      <x:c r="F512" s="38"/>
      <x:c r="G512" s="50"/>
      <x:c r="H512" s="53" t="str">
        <x:f>IF(COUNTA(A512:D512,F512:G512)=0,"",IF(OR(A512="",B512=""),"Compte / libellé requis",IF(NOT(AND(LEN(TRIM(A512))&gt;=3,OR(LEFT(TRIM(A512),1)="1",LEFT(TRIM(A512),1)="2",LEFT(TRIM(A512),1)="3",LEFT(TRIM(A512),1)="4",LEFT(TRIM(A512),1)="5",LEFT(TRIM(A512),1)="6",LEFT(TRIM(A512),1)="7",LEFT(TRIM(A512),1)="8",LEFT(TRIM(A512),1)="9"))),"Compte à corriger",IF(NOT(AND(OR(C512="",ISNUMBER(C512)),OR(D512="",ISNUMBER(D512)),COUNT(C512:D512)&gt;0,C512&gt;=0,D512&gt;=0)),"Soldes à corriger",IF(COUNTIFS($A$14:$A$513,A512,$B$14:$B$513,B512,$C$14:$C$513,C512,$D$14:$D$513,D512,$F$14:$F$513,F512,$G$14:$G$513,G512)&gt;1,"Doublon exact",IF(LEFT(TRIM(A512),1)="7",IF(AND(F512&lt;&gt;"Avec droit",F512&lt;&gt;"Sans droit",F512&lt;&gt;"Exclu"),"TVA à qualifier",IF(AND(F512="Exclu",G512=""),"Exclusion à justifier","Prêt")),IF(AND(F512&lt;&gt;"",F512&lt;&gt;"Exclu"),"Qualification incohérente","Prêt")))))))</x:f>
      </x:c>
    </x:row>
    <x:row r="513" ht="35" customHeight="1">
      <x:c r="A513" s="42"/>
      <x:c r="B513" s="51"/>
      <x:c r="C513" s="47"/>
      <x:c r="D513" s="47"/>
      <x:c r="E513" s="48" t="str">
        <x:f>IF(COUNTA(A513:D513)=0,"",IF(AND(OR(C513="",ISNUMBER(C513)),OR(D513="",ISNUMBER(D513)),COUNT(C513:D513)&gt;0,C513&gt;=0,D513&gt;=0),SUM(D513)-SUM(C513),""))</x:f>
      </x:c>
      <x:c r="F513" s="39"/>
      <x:c r="G513" s="51"/>
      <x:c r="H513" s="54" t="str">
        <x:f>IF(COUNTA(A513:D513,F513:G513)=0,"",IF(OR(A513="",B513=""),"Compte / libellé requis",IF(NOT(AND(LEN(TRIM(A513))&gt;=3,OR(LEFT(TRIM(A513),1)="1",LEFT(TRIM(A513),1)="2",LEFT(TRIM(A513),1)="3",LEFT(TRIM(A513),1)="4",LEFT(TRIM(A513),1)="5",LEFT(TRIM(A513),1)="6",LEFT(TRIM(A513),1)="7",LEFT(TRIM(A513),1)="8",LEFT(TRIM(A513),1)="9"))),"Compte à corriger",IF(NOT(AND(OR(C513="",ISNUMBER(C513)),OR(D513="",ISNUMBER(D513)),COUNT(C513:D513)&gt;0,C513&gt;=0,D513&gt;=0)),"Soldes à corriger",IF(COUNTIFS($A$14:$A$513,A513,$B$14:$B$513,B513,$C$14:$C$513,C513,$D$14:$D$513,D513,$F$14:$F$513,F513,$G$14:$G$513,G513)&gt;1,"Doublon exact",IF(LEFT(TRIM(A513),1)="7",IF(AND(F513&lt;&gt;"Avec droit",F513&lt;&gt;"Sans droit",F513&lt;&gt;"Exclu"),"TVA à qualifier",IF(AND(F513="Exclu",G513=""),"Exclusion à justifier","Prêt")),IF(AND(F513&lt;&gt;"",F513&lt;&gt;"Exclu"),"Qualification incohérente","Prêt")))))))</x:f>
      </x:c>
    </x:row>
    <x:row r="514" ht="29" customHeight="1">
      <x:c r="A514" s="2"/>
      <x:c r="B514" s="2"/>
      <x:c r="C514" s="2"/>
      <x:c r="D514" s="2"/>
      <x:c r="E514" s="2"/>
      <x:c r="F514" s="2"/>
      <x:c r="G514" s="2"/>
      <x:c r="H514" s="2"/>
    </x:row>
    <x:row r="515" ht="29" customHeight="1">
      <x:c r="A515" s="6" t="str">
        <x:v>FIN DE LA ZONE D’IMPORT · au-delà de la ligne 513, les lignes ne sont pas prises en compte. Ne pas ajouter de ligne sans étendre les plages de calcul.</x:v>
      </x:c>
      <x:c r="B515" s="6"/>
      <x:c r="C515" s="6"/>
      <x:c r="D515" s="6"/>
      <x:c r="E515" s="6"/>
      <x:c r="F515" s="6"/>
      <x:c r="G515" s="6"/>
      <x:c r="H515" s="6"/>
    </x:row>
  </x:sheetData>
  <x:conditionalFormatting sqref="H14:H513">
    <x:cfRule type="expression" dxfId="0" priority="1">
      <x:formula>AND($H14&lt;&gt;"",$H14&lt;&gt;"Prêt")</x:formula>
    </x:cfRule>
  </x:conditionalFormatting>
  <x:dataValidations count="6">
    <x:dataValidation type="list" sqref="B5">
      <x:formula1>"Oui,Non"</x:formula1>
    </x:dataValidation>
    <x:dataValidation type="list" sqref="D5">
      <x:formula1>"Oui,Non"</x:formula1>
    </x:dataValidation>
    <x:dataValidation type="decimal" operator="between" sqref="C14:D513">
      <x:formula1>0</x:formula1>
      <x:formula2>100000000000</x:formula2>
    </x:dataValidation>
    <x:dataValidation type="list" sqref="F14:F513">
      <x:formula1>"Avec droit,Sans droit,Exclu,À ventiler"</x:formula1>
    </x:dataValidation>
    <x:dataValidation type="decimal" operator="between" sqref="B7">
      <x:formula1>-100000000000</x:formula1>
      <x:formula2>100000000000</x:formula2>
    </x:dataValidation>
    <x:dataValidation type="decimal" operator="between" sqref="D7">
      <x:formula1>-100000000000</x:formula1>
      <x:formula2>100000000000</x:formula2>
    </x:dataValidation>
  </x:dataValidations>
  <x:pageMargins left="0.7" right="0.7" top="0.75" bottom="0.75" header="0.3" footer="0.3"/>
  <x:tableParts count="1">
    <x:tablePart xmlns:r="http://schemas.openxmlformats.org/officeDocument/2006/relationships" r:id="R5af971ed51924f07"/>
  </x:tableParts>
</x:worksheet>
</file>

<file path=xl/worksheets/sheet3.xml><?xml version="1.0" encoding="utf-8"?>
<x:worksheet xmlns:x="http://schemas.openxmlformats.org/spreadsheetml/2006/main">
  <x:sheetPr>
    <x:tabColor rgb="FFE7E2F7"/>
  </x:sheetPr>
  <x:sheetViews>
    <x:sheetView showGridLines="0" workbookViewId="0">
      <x:pane xSplit="2" ySplit="13" topLeftCell="C14" activePane="bottomRight" state="frozen"/>
    </x:sheetView>
  </x:sheetViews>
  <x:sheetFormatPr defaultRowHeight="15"/>
  <x:cols>
    <x:col min="1" max="1" width="21.440000534057617" hidden="0" customWidth="1"/>
    <x:col min="2" max="2" width="20.889999389648438" hidden="0" customWidth="1"/>
    <x:col min="3" max="3" width="37.779998779296875" hidden="0" customWidth="1"/>
    <x:col min="4" max="4" width="21.889999389648438" hidden="0" customWidth="1"/>
    <x:col min="5" max="5" width="21.889999389648438" hidden="0" customWidth="1"/>
    <x:col min="6" max="6" width="26.110000610351562" hidden="0" customWidth="1"/>
  </x:cols>
  <x:sheetData>
    <x:row r="1" ht="8" customHeight="1">
      <x:c r="A1" s="2"/>
      <x:c r="B1" s="2"/>
      <x:c r="C1" s="2"/>
      <x:c r="D1" s="2"/>
      <x:c r="E1" s="2"/>
      <x:c r="F1" s="2"/>
    </x:row>
    <x:row r="2" ht="30" customHeight="1">
      <x:c r="A2" s="3" t="str">
        <x:v>Paie 2026 · bases annuelles individuelles</x:v>
      </x:c>
      <x:c r="B2" s="2"/>
      <x:c r="C2" s="2"/>
      <x:c r="D2" s="2"/>
      <x:c r="E2" s="2"/>
      <x:c r="F2" s="2"/>
    </x:row>
    <x:row r="3" ht="34" customHeight="1">
      <x:c r="A3" s="5" t="str">
        <x:v>100 personnes · Une ligne par matricule et par employeur pour l’année civile 2026. Ne pas saisir une ligne par bulletin de paie.</x:v>
      </x:c>
      <x:c r="B3" s="5"/>
      <x:c r="C3" s="5"/>
      <x:c r="D3" s="5"/>
      <x:c r="E3" s="5"/>
      <x:c r="F3" s="5"/>
    </x:row>
    <x:row r="4" ht="4" customHeight="1">
      <x:c r="A4" s="2"/>
      <x:c r="B4" s="2"/>
      <x:c r="C4" s="2"/>
      <x:c r="D4" s="2"/>
      <x:c r="E4" s="2"/>
      <x:c r="F4" s="2"/>
    </x:row>
    <x:row r="5" ht="34" customHeight="1">
      <x:c r="A5" s="2" t="str">
        <x:v>Personnes renseignées</x:v>
      </x:c>
      <x:c r="B5" s="2" t="n">
        <x:f>COUNTIFS(F14:F113,"Prêt")</x:f>
        <x:v>0</x:v>
      </x:c>
      <x:c r="C5" s="2" t="str">
        <x:v>État des bases</x:v>
      </x:c>
      <x:c r="D5" s="2" t="str">
        <x:f>IF(COUNTA(A114:C114)&gt;0,"Capacité dépassée",IF(COUNT(B14:B113)=0,"Paie à renseigner",IF(ROWS(F14:F113)-COUNTBLANK(F14:F113)-COUNTIFS(F14:F113,"Prêt")&gt;0,"Paie à corriger","Prêt")))</x:f>
        <x:v>Paie à renseigner</x:v>
      </x:c>
      <x:c r="E5" s="2"/>
      <x:c r="F5" s="2"/>
    </x:row>
    <x:row r="6" ht="6" customHeight="1">
      <x:c r="A6" s="2"/>
      <x:c r="B6" s="2"/>
      <x:c r="C6" s="2"/>
      <x:c r="D6" s="2"/>
      <x:c r="E6" s="2"/>
      <x:c r="F6" s="2"/>
    </x:row>
    <x:row r="7" ht="30" customHeight="1">
      <x:c r="A7" s="2" t="str">
        <x:v>Assiette TS = base annuelle justifiée issue de la paie. Le compte 641 et le brut seul ne suffisent pas ; ne pas appliquer la déduction CSG de 1,75 %.</x:v>
      </x:c>
      <x:c r="B7" s="2"/>
      <x:c r="C7" s="2"/>
      <x:c r="D7" s="2"/>
      <x:c r="E7" s="2"/>
      <x:c r="F7" s="2"/>
    </x:row>
    <x:row r="8" ht="30" customHeight="1">
      <x:c r="A8" s="2" t="str">
        <x:v>Inclure les éléments taxables, notamment certaines contributions patronales de prévoyance. Retraiter les exonérations propres aux rémunérations avant saisie.</x:v>
      </x:c>
      <x:c r="B8" s="2"/>
      <x:c r="C8" s="2"/>
      <x:c r="D8" s="2"/>
      <x:c r="E8" s="2"/>
      <x:c r="F8" s="2"/>
    </x:row>
    <x:row r="9" ht="6" customHeight="1">
      <x:c r="A9" s="2"/>
      <x:c r="B9" s="2"/>
      <x:c r="C9" s="2"/>
      <x:c r="D9" s="2"/>
      <x:c r="E9" s="2"/>
      <x:c r="F9" s="2"/>
    </x:row>
    <x:row r="10" ht="30" customHeight="1">
      <x:c r="A10" s="2" t="str">
        <x:v>Entrée, sortie ou temps partiel : saisir la base réellement versée, sans annualiser et sans proratiser les seuils annuels.</x:v>
      </x:c>
      <x:c r="B10" s="2"/>
      <x:c r="C10" s="2"/>
      <x:c r="D10" s="2"/>
      <x:c r="E10" s="2"/>
      <x:c r="F10" s="2"/>
    </x:row>
    <x:row r="11" ht="6" customHeight="1">
      <x:c r="A11" s="2"/>
      <x:c r="B11" s="2"/>
      <x:c r="C11" s="2"/>
      <x:c r="D11" s="2"/>
      <x:c r="E11" s="2"/>
      <x:c r="F11" s="2"/>
    </x:row>
    <x:row r="12" ht="30" customHeight="1">
      <x:c r="A12" s="2" t="str">
        <x:v>Bleu : matricule, assiette annuelle et pièce de paie. Blanc : calcul des fractions. La validation de l’exhaustivité se fait dans Pilotage, cellule B24.</x:v>
      </x:c>
      <x:c r="B12" s="2"/>
      <x:c r="C12" s="2"/>
      <x:c r="D12" s="2"/>
      <x:c r="E12" s="2"/>
      <x:c r="F12" s="2"/>
    </x:row>
    <x:row r="13" ht="44" customHeight="1">
      <x:c r="A13" s="12" t="str">
        <x:v>Matricule unique</x:v>
      </x:c>
      <x:c r="B13" s="12" t="str">
        <x:v>Assiette TS annuelle €</x:v>
      </x:c>
      <x:c r="C13" s="12" t="str">
        <x:v>Pièce / justification de la base</x:v>
      </x:c>
      <x:c r="D13" s="12" t="str">
        <x:v>Fraction 9 229 à 18 423 €</x:v>
      </x:c>
      <x:c r="E13" s="12" t="str">
        <x:v>Fraction au-delà de 18 423 €</x:v>
      </x:c>
      <x:c r="F13" s="12" t="str">
        <x:v>Validité de la ligne</x:v>
      </x:c>
    </x:row>
    <x:row r="14" ht="35" customHeight="1">
      <x:c r="A14" s="40"/>
      <x:c r="B14" s="43"/>
      <x:c r="C14" s="37"/>
      <x:c r="D14" s="44" t="str">
        <x:f>IF(F14="Prêt",MIN(MAX(B14-'Pilotage'!$B$66,0),'Pilotage'!$B$67-'Pilotage'!$B$66),"")</x:f>
      </x:c>
      <x:c r="E14" s="44" t="str">
        <x:f>IF(F14="Prêt",MAX(B14-'Pilotage'!$B$67,0),"")</x:f>
      </x:c>
      <x:c r="F14" s="31" t="str">
        <x:f>IF(COUNTA(A14:C14)=0,"",IF(A14="","Matricule requis",IF(COUNTIFS($A$14:$A$113,A14)&gt;1,"Matricule en double",IF(NOT(ISNUMBER(B14)),"Base à renseigner",IF(B14&lt;0,"Base négative à vérifier",IF(C14="","Pièce à préciser","Prêt"))))))</x:f>
      </x:c>
    </x:row>
    <x:row r="15" ht="35" customHeight="1">
      <x:c r="A15" s="41"/>
      <x:c r="B15" s="45"/>
      <x:c r="C15" s="38"/>
      <x:c r="D15" s="46" t="str">
        <x:f>IF(F15="Prêt",MIN(MAX(B15-'Pilotage'!$B$66,0),'Pilotage'!$B$67-'Pilotage'!$B$66),"")</x:f>
      </x:c>
      <x:c r="E15" s="46" t="str">
        <x:f>IF(F15="Prêt",MAX(B15-'Pilotage'!$B$67,0),"")</x:f>
      </x:c>
      <x:c r="F15" s="32" t="str">
        <x:f>IF(COUNTA(A15:C15)=0,"",IF(A15="","Matricule requis",IF(COUNTIFS($A$14:$A$113,A15)&gt;1,"Matricule en double",IF(NOT(ISNUMBER(B15)),"Base à renseigner",IF(B15&lt;0,"Base négative à vérifier",IF(C15="","Pièce à préciser","Prêt"))))))</x:f>
      </x:c>
    </x:row>
    <x:row r="16" ht="35" customHeight="1">
      <x:c r="A16" s="41"/>
      <x:c r="B16" s="45"/>
      <x:c r="C16" s="38"/>
      <x:c r="D16" s="46" t="str">
        <x:f>IF(F16="Prêt",MIN(MAX(B16-'Pilotage'!$B$66,0),'Pilotage'!$B$67-'Pilotage'!$B$66),"")</x:f>
      </x:c>
      <x:c r="E16" s="46" t="str">
        <x:f>IF(F16="Prêt",MAX(B16-'Pilotage'!$B$67,0),"")</x:f>
      </x:c>
      <x:c r="F16" s="32" t="str">
        <x:f>IF(COUNTA(A16:C16)=0,"",IF(A16="","Matricule requis",IF(COUNTIFS($A$14:$A$113,A16)&gt;1,"Matricule en double",IF(NOT(ISNUMBER(B16)),"Base à renseigner",IF(B16&lt;0,"Base négative à vérifier",IF(C16="","Pièce à préciser","Prêt"))))))</x:f>
      </x:c>
    </x:row>
    <x:row r="17" ht="35" customHeight="1">
      <x:c r="A17" s="41"/>
      <x:c r="B17" s="45"/>
      <x:c r="C17" s="38"/>
      <x:c r="D17" s="46" t="str">
        <x:f>IF(F17="Prêt",MIN(MAX(B17-'Pilotage'!$B$66,0),'Pilotage'!$B$67-'Pilotage'!$B$66),"")</x:f>
      </x:c>
      <x:c r="E17" s="46" t="str">
        <x:f>IF(F17="Prêt",MAX(B17-'Pilotage'!$B$67,0),"")</x:f>
      </x:c>
      <x:c r="F17" s="32" t="str">
        <x:f>IF(COUNTA(A17:C17)=0,"",IF(A17="","Matricule requis",IF(COUNTIFS($A$14:$A$113,A17)&gt;1,"Matricule en double",IF(NOT(ISNUMBER(B17)),"Base à renseigner",IF(B17&lt;0,"Base négative à vérifier",IF(C17="","Pièce à préciser","Prêt"))))))</x:f>
      </x:c>
    </x:row>
    <x:row r="18" ht="35" customHeight="1">
      <x:c r="A18" s="41"/>
      <x:c r="B18" s="45"/>
      <x:c r="C18" s="38"/>
      <x:c r="D18" s="46" t="str">
        <x:f>IF(F18="Prêt",MIN(MAX(B18-'Pilotage'!$B$66,0),'Pilotage'!$B$67-'Pilotage'!$B$66),"")</x:f>
      </x:c>
      <x:c r="E18" s="46" t="str">
        <x:f>IF(F18="Prêt",MAX(B18-'Pilotage'!$B$67,0),"")</x:f>
      </x:c>
      <x:c r="F18" s="32" t="str">
        <x:f>IF(COUNTA(A18:C18)=0,"",IF(A18="","Matricule requis",IF(COUNTIFS($A$14:$A$113,A18)&gt;1,"Matricule en double",IF(NOT(ISNUMBER(B18)),"Base à renseigner",IF(B18&lt;0,"Base négative à vérifier",IF(C18="","Pièce à préciser","Prêt"))))))</x:f>
      </x:c>
    </x:row>
    <x:row r="19" ht="35" customHeight="1">
      <x:c r="A19" s="41"/>
      <x:c r="B19" s="45"/>
      <x:c r="C19" s="38"/>
      <x:c r="D19" s="46" t="str">
        <x:f>IF(F19="Prêt",MIN(MAX(B19-'Pilotage'!$B$66,0),'Pilotage'!$B$67-'Pilotage'!$B$66),"")</x:f>
      </x:c>
      <x:c r="E19" s="46" t="str">
        <x:f>IF(F19="Prêt",MAX(B19-'Pilotage'!$B$67,0),"")</x:f>
      </x:c>
      <x:c r="F19" s="32" t="str">
        <x:f>IF(COUNTA(A19:C19)=0,"",IF(A19="","Matricule requis",IF(COUNTIFS($A$14:$A$113,A19)&gt;1,"Matricule en double",IF(NOT(ISNUMBER(B19)),"Base à renseigner",IF(B19&lt;0,"Base négative à vérifier",IF(C19="","Pièce à préciser","Prêt"))))))</x:f>
      </x:c>
    </x:row>
    <x:row r="20" ht="35" customHeight="1">
      <x:c r="A20" s="41"/>
      <x:c r="B20" s="45"/>
      <x:c r="C20" s="38"/>
      <x:c r="D20" s="46" t="str">
        <x:f>IF(F20="Prêt",MIN(MAX(B20-'Pilotage'!$B$66,0),'Pilotage'!$B$67-'Pilotage'!$B$66),"")</x:f>
      </x:c>
      <x:c r="E20" s="46" t="str">
        <x:f>IF(F20="Prêt",MAX(B20-'Pilotage'!$B$67,0),"")</x:f>
      </x:c>
      <x:c r="F20" s="32" t="str">
        <x:f>IF(COUNTA(A20:C20)=0,"",IF(A20="","Matricule requis",IF(COUNTIFS($A$14:$A$113,A20)&gt;1,"Matricule en double",IF(NOT(ISNUMBER(B20)),"Base à renseigner",IF(B20&lt;0,"Base négative à vérifier",IF(C20="","Pièce à préciser","Prêt"))))))</x:f>
      </x:c>
    </x:row>
    <x:row r="21" ht="35" customHeight="1">
      <x:c r="A21" s="41"/>
      <x:c r="B21" s="45"/>
      <x:c r="C21" s="38"/>
      <x:c r="D21" s="46" t="str">
        <x:f>IF(F21="Prêt",MIN(MAX(B21-'Pilotage'!$B$66,0),'Pilotage'!$B$67-'Pilotage'!$B$66),"")</x:f>
      </x:c>
      <x:c r="E21" s="46" t="str">
        <x:f>IF(F21="Prêt",MAX(B21-'Pilotage'!$B$67,0),"")</x:f>
      </x:c>
      <x:c r="F21" s="32" t="str">
        <x:f>IF(COUNTA(A21:C21)=0,"",IF(A21="","Matricule requis",IF(COUNTIFS($A$14:$A$113,A21)&gt;1,"Matricule en double",IF(NOT(ISNUMBER(B21)),"Base à renseigner",IF(B21&lt;0,"Base négative à vérifier",IF(C21="","Pièce à préciser","Prêt"))))))</x:f>
      </x:c>
    </x:row>
    <x:row r="22" ht="35" customHeight="1">
      <x:c r="A22" s="41"/>
      <x:c r="B22" s="45"/>
      <x:c r="C22" s="38"/>
      <x:c r="D22" s="46" t="str">
        <x:f>IF(F22="Prêt",MIN(MAX(B22-'Pilotage'!$B$66,0),'Pilotage'!$B$67-'Pilotage'!$B$66),"")</x:f>
      </x:c>
      <x:c r="E22" s="46" t="str">
        <x:f>IF(F22="Prêt",MAX(B22-'Pilotage'!$B$67,0),"")</x:f>
      </x:c>
      <x:c r="F22" s="32" t="str">
        <x:f>IF(COUNTA(A22:C22)=0,"",IF(A22="","Matricule requis",IF(COUNTIFS($A$14:$A$113,A22)&gt;1,"Matricule en double",IF(NOT(ISNUMBER(B22)),"Base à renseigner",IF(B22&lt;0,"Base négative à vérifier",IF(C22="","Pièce à préciser","Prêt"))))))</x:f>
      </x:c>
    </x:row>
    <x:row r="23" ht="35" customHeight="1">
      <x:c r="A23" s="41"/>
      <x:c r="B23" s="45"/>
      <x:c r="C23" s="38"/>
      <x:c r="D23" s="46" t="str">
        <x:f>IF(F23="Prêt",MIN(MAX(B23-'Pilotage'!$B$66,0),'Pilotage'!$B$67-'Pilotage'!$B$66),"")</x:f>
      </x:c>
      <x:c r="E23" s="46" t="str">
        <x:f>IF(F23="Prêt",MAX(B23-'Pilotage'!$B$67,0),"")</x:f>
      </x:c>
      <x:c r="F23" s="32" t="str">
        <x:f>IF(COUNTA(A23:C23)=0,"",IF(A23="","Matricule requis",IF(COUNTIFS($A$14:$A$113,A23)&gt;1,"Matricule en double",IF(NOT(ISNUMBER(B23)),"Base à renseigner",IF(B23&lt;0,"Base négative à vérifier",IF(C23="","Pièce à préciser","Prêt"))))))</x:f>
      </x:c>
    </x:row>
    <x:row r="24" ht="35" customHeight="1">
      <x:c r="A24" s="41"/>
      <x:c r="B24" s="45"/>
      <x:c r="C24" s="38"/>
      <x:c r="D24" s="46" t="str">
        <x:f>IF(F24="Prêt",MIN(MAX(B24-'Pilotage'!$B$66,0),'Pilotage'!$B$67-'Pilotage'!$B$66),"")</x:f>
      </x:c>
      <x:c r="E24" s="46" t="str">
        <x:f>IF(F24="Prêt",MAX(B24-'Pilotage'!$B$67,0),"")</x:f>
      </x:c>
      <x:c r="F24" s="32" t="str">
        <x:f>IF(COUNTA(A24:C24)=0,"",IF(A24="","Matricule requis",IF(COUNTIFS($A$14:$A$113,A24)&gt;1,"Matricule en double",IF(NOT(ISNUMBER(B24)),"Base à renseigner",IF(B24&lt;0,"Base négative à vérifier",IF(C24="","Pièce à préciser","Prêt"))))))</x:f>
      </x:c>
    </x:row>
    <x:row r="25" ht="35" customHeight="1">
      <x:c r="A25" s="41"/>
      <x:c r="B25" s="45"/>
      <x:c r="C25" s="38"/>
      <x:c r="D25" s="46" t="str">
        <x:f>IF(F25="Prêt",MIN(MAX(B25-'Pilotage'!$B$66,0),'Pilotage'!$B$67-'Pilotage'!$B$66),"")</x:f>
      </x:c>
      <x:c r="E25" s="46" t="str">
        <x:f>IF(F25="Prêt",MAX(B25-'Pilotage'!$B$67,0),"")</x:f>
      </x:c>
      <x:c r="F25" s="32" t="str">
        <x:f>IF(COUNTA(A25:C25)=0,"",IF(A25="","Matricule requis",IF(COUNTIFS($A$14:$A$113,A25)&gt;1,"Matricule en double",IF(NOT(ISNUMBER(B25)),"Base à renseigner",IF(B25&lt;0,"Base négative à vérifier",IF(C25="","Pièce à préciser","Prêt"))))))</x:f>
      </x:c>
    </x:row>
    <x:row r="26" ht="35" customHeight="1">
      <x:c r="A26" s="41"/>
      <x:c r="B26" s="45"/>
      <x:c r="C26" s="38"/>
      <x:c r="D26" s="46" t="str">
        <x:f>IF(F26="Prêt",MIN(MAX(B26-'Pilotage'!$B$66,0),'Pilotage'!$B$67-'Pilotage'!$B$66),"")</x:f>
      </x:c>
      <x:c r="E26" s="46" t="str">
        <x:f>IF(F26="Prêt",MAX(B26-'Pilotage'!$B$67,0),"")</x:f>
      </x:c>
      <x:c r="F26" s="32" t="str">
        <x:f>IF(COUNTA(A26:C26)=0,"",IF(A26="","Matricule requis",IF(COUNTIFS($A$14:$A$113,A26)&gt;1,"Matricule en double",IF(NOT(ISNUMBER(B26)),"Base à renseigner",IF(B26&lt;0,"Base négative à vérifier",IF(C26="","Pièce à préciser","Prêt"))))))</x:f>
      </x:c>
    </x:row>
    <x:row r="27" ht="35" customHeight="1">
      <x:c r="A27" s="41"/>
      <x:c r="B27" s="45"/>
      <x:c r="C27" s="38"/>
      <x:c r="D27" s="46" t="str">
        <x:f>IF(F27="Prêt",MIN(MAX(B27-'Pilotage'!$B$66,0),'Pilotage'!$B$67-'Pilotage'!$B$66),"")</x:f>
      </x:c>
      <x:c r="E27" s="46" t="str">
        <x:f>IF(F27="Prêt",MAX(B27-'Pilotage'!$B$67,0),"")</x:f>
      </x:c>
      <x:c r="F27" s="32" t="str">
        <x:f>IF(COUNTA(A27:C27)=0,"",IF(A27="","Matricule requis",IF(COUNTIFS($A$14:$A$113,A27)&gt;1,"Matricule en double",IF(NOT(ISNUMBER(B27)),"Base à renseigner",IF(B27&lt;0,"Base négative à vérifier",IF(C27="","Pièce à préciser","Prêt"))))))</x:f>
      </x:c>
    </x:row>
    <x:row r="28" ht="35" customHeight="1">
      <x:c r="A28" s="41"/>
      <x:c r="B28" s="45"/>
      <x:c r="C28" s="38"/>
      <x:c r="D28" s="46" t="str">
        <x:f>IF(F28="Prêt",MIN(MAX(B28-'Pilotage'!$B$66,0),'Pilotage'!$B$67-'Pilotage'!$B$66),"")</x:f>
      </x:c>
      <x:c r="E28" s="46" t="str">
        <x:f>IF(F28="Prêt",MAX(B28-'Pilotage'!$B$67,0),"")</x:f>
      </x:c>
      <x:c r="F28" s="32" t="str">
        <x:f>IF(COUNTA(A28:C28)=0,"",IF(A28="","Matricule requis",IF(COUNTIFS($A$14:$A$113,A28)&gt;1,"Matricule en double",IF(NOT(ISNUMBER(B28)),"Base à renseigner",IF(B28&lt;0,"Base négative à vérifier",IF(C28="","Pièce à préciser","Prêt"))))))</x:f>
      </x:c>
    </x:row>
    <x:row r="29" ht="35" customHeight="1">
      <x:c r="A29" s="41"/>
      <x:c r="B29" s="45"/>
      <x:c r="C29" s="38"/>
      <x:c r="D29" s="46" t="str">
        <x:f>IF(F29="Prêt",MIN(MAX(B29-'Pilotage'!$B$66,0),'Pilotage'!$B$67-'Pilotage'!$B$66),"")</x:f>
      </x:c>
      <x:c r="E29" s="46" t="str">
        <x:f>IF(F29="Prêt",MAX(B29-'Pilotage'!$B$67,0),"")</x:f>
      </x:c>
      <x:c r="F29" s="32" t="str">
        <x:f>IF(COUNTA(A29:C29)=0,"",IF(A29="","Matricule requis",IF(COUNTIFS($A$14:$A$113,A29)&gt;1,"Matricule en double",IF(NOT(ISNUMBER(B29)),"Base à renseigner",IF(B29&lt;0,"Base négative à vérifier",IF(C29="","Pièce à préciser","Prêt"))))))</x:f>
      </x:c>
    </x:row>
    <x:row r="30" ht="35" customHeight="1">
      <x:c r="A30" s="41"/>
      <x:c r="B30" s="45"/>
      <x:c r="C30" s="38"/>
      <x:c r="D30" s="46" t="str">
        <x:f>IF(F30="Prêt",MIN(MAX(B30-'Pilotage'!$B$66,0),'Pilotage'!$B$67-'Pilotage'!$B$66),"")</x:f>
      </x:c>
      <x:c r="E30" s="46" t="str">
        <x:f>IF(F30="Prêt",MAX(B30-'Pilotage'!$B$67,0),"")</x:f>
      </x:c>
      <x:c r="F30" s="32" t="str">
        <x:f>IF(COUNTA(A30:C30)=0,"",IF(A30="","Matricule requis",IF(COUNTIFS($A$14:$A$113,A30)&gt;1,"Matricule en double",IF(NOT(ISNUMBER(B30)),"Base à renseigner",IF(B30&lt;0,"Base négative à vérifier",IF(C30="","Pièce à préciser","Prêt"))))))</x:f>
      </x:c>
    </x:row>
    <x:row r="31" ht="35" customHeight="1">
      <x:c r="A31" s="41"/>
      <x:c r="B31" s="45"/>
      <x:c r="C31" s="38"/>
      <x:c r="D31" s="46" t="str">
        <x:f>IF(F31="Prêt",MIN(MAX(B31-'Pilotage'!$B$66,0),'Pilotage'!$B$67-'Pilotage'!$B$66),"")</x:f>
      </x:c>
      <x:c r="E31" s="46" t="str">
        <x:f>IF(F31="Prêt",MAX(B31-'Pilotage'!$B$67,0),"")</x:f>
      </x:c>
      <x:c r="F31" s="32" t="str">
        <x:f>IF(COUNTA(A31:C31)=0,"",IF(A31="","Matricule requis",IF(COUNTIFS($A$14:$A$113,A31)&gt;1,"Matricule en double",IF(NOT(ISNUMBER(B31)),"Base à renseigner",IF(B31&lt;0,"Base négative à vérifier",IF(C31="","Pièce à préciser","Prêt"))))))</x:f>
      </x:c>
    </x:row>
    <x:row r="32" ht="35" customHeight="1">
      <x:c r="A32" s="41"/>
      <x:c r="B32" s="45"/>
      <x:c r="C32" s="38"/>
      <x:c r="D32" s="46" t="str">
        <x:f>IF(F32="Prêt",MIN(MAX(B32-'Pilotage'!$B$66,0),'Pilotage'!$B$67-'Pilotage'!$B$66),"")</x:f>
      </x:c>
      <x:c r="E32" s="46" t="str">
        <x:f>IF(F32="Prêt",MAX(B32-'Pilotage'!$B$67,0),"")</x:f>
      </x:c>
      <x:c r="F32" s="32" t="str">
        <x:f>IF(COUNTA(A32:C32)=0,"",IF(A32="","Matricule requis",IF(COUNTIFS($A$14:$A$113,A32)&gt;1,"Matricule en double",IF(NOT(ISNUMBER(B32)),"Base à renseigner",IF(B32&lt;0,"Base négative à vérifier",IF(C32="","Pièce à préciser","Prêt"))))))</x:f>
      </x:c>
    </x:row>
    <x:row r="33" ht="35" customHeight="1">
      <x:c r="A33" s="41"/>
      <x:c r="B33" s="45"/>
      <x:c r="C33" s="38"/>
      <x:c r="D33" s="46" t="str">
        <x:f>IF(F33="Prêt",MIN(MAX(B33-'Pilotage'!$B$66,0),'Pilotage'!$B$67-'Pilotage'!$B$66),"")</x:f>
      </x:c>
      <x:c r="E33" s="46" t="str">
        <x:f>IF(F33="Prêt",MAX(B33-'Pilotage'!$B$67,0),"")</x:f>
      </x:c>
      <x:c r="F33" s="32" t="str">
        <x:f>IF(COUNTA(A33:C33)=0,"",IF(A33="","Matricule requis",IF(COUNTIFS($A$14:$A$113,A33)&gt;1,"Matricule en double",IF(NOT(ISNUMBER(B33)),"Base à renseigner",IF(B33&lt;0,"Base négative à vérifier",IF(C33="","Pièce à préciser","Prêt"))))))</x:f>
      </x:c>
    </x:row>
    <x:row r="34" ht="35" customHeight="1">
      <x:c r="A34" s="41"/>
      <x:c r="B34" s="45"/>
      <x:c r="C34" s="38"/>
      <x:c r="D34" s="46" t="str">
        <x:f>IF(F34="Prêt",MIN(MAX(B34-'Pilotage'!$B$66,0),'Pilotage'!$B$67-'Pilotage'!$B$66),"")</x:f>
      </x:c>
      <x:c r="E34" s="46" t="str">
        <x:f>IF(F34="Prêt",MAX(B34-'Pilotage'!$B$67,0),"")</x:f>
      </x:c>
      <x:c r="F34" s="32" t="str">
        <x:f>IF(COUNTA(A34:C34)=0,"",IF(A34="","Matricule requis",IF(COUNTIFS($A$14:$A$113,A34)&gt;1,"Matricule en double",IF(NOT(ISNUMBER(B34)),"Base à renseigner",IF(B34&lt;0,"Base négative à vérifier",IF(C34="","Pièce à préciser","Prêt"))))))</x:f>
      </x:c>
    </x:row>
    <x:row r="35" ht="35" customHeight="1">
      <x:c r="A35" s="41"/>
      <x:c r="B35" s="45"/>
      <x:c r="C35" s="38"/>
      <x:c r="D35" s="46" t="str">
        <x:f>IF(F35="Prêt",MIN(MAX(B35-'Pilotage'!$B$66,0),'Pilotage'!$B$67-'Pilotage'!$B$66),"")</x:f>
      </x:c>
      <x:c r="E35" s="46" t="str">
        <x:f>IF(F35="Prêt",MAX(B35-'Pilotage'!$B$67,0),"")</x:f>
      </x:c>
      <x:c r="F35" s="32" t="str">
        <x:f>IF(COUNTA(A35:C35)=0,"",IF(A35="","Matricule requis",IF(COUNTIFS($A$14:$A$113,A35)&gt;1,"Matricule en double",IF(NOT(ISNUMBER(B35)),"Base à renseigner",IF(B35&lt;0,"Base négative à vérifier",IF(C35="","Pièce à préciser","Prêt"))))))</x:f>
      </x:c>
    </x:row>
    <x:row r="36" ht="35" customHeight="1">
      <x:c r="A36" s="41"/>
      <x:c r="B36" s="45"/>
      <x:c r="C36" s="38"/>
      <x:c r="D36" s="46" t="str">
        <x:f>IF(F36="Prêt",MIN(MAX(B36-'Pilotage'!$B$66,0),'Pilotage'!$B$67-'Pilotage'!$B$66),"")</x:f>
      </x:c>
      <x:c r="E36" s="46" t="str">
        <x:f>IF(F36="Prêt",MAX(B36-'Pilotage'!$B$67,0),"")</x:f>
      </x:c>
      <x:c r="F36" s="32" t="str">
        <x:f>IF(COUNTA(A36:C36)=0,"",IF(A36="","Matricule requis",IF(COUNTIFS($A$14:$A$113,A36)&gt;1,"Matricule en double",IF(NOT(ISNUMBER(B36)),"Base à renseigner",IF(B36&lt;0,"Base négative à vérifier",IF(C36="","Pièce à préciser","Prêt"))))))</x:f>
      </x:c>
    </x:row>
    <x:row r="37" ht="35" customHeight="1">
      <x:c r="A37" s="41"/>
      <x:c r="B37" s="45"/>
      <x:c r="C37" s="38"/>
      <x:c r="D37" s="46" t="str">
        <x:f>IF(F37="Prêt",MIN(MAX(B37-'Pilotage'!$B$66,0),'Pilotage'!$B$67-'Pilotage'!$B$66),"")</x:f>
      </x:c>
      <x:c r="E37" s="46" t="str">
        <x:f>IF(F37="Prêt",MAX(B37-'Pilotage'!$B$67,0),"")</x:f>
      </x:c>
      <x:c r="F37" s="32" t="str">
        <x:f>IF(COUNTA(A37:C37)=0,"",IF(A37="","Matricule requis",IF(COUNTIFS($A$14:$A$113,A37)&gt;1,"Matricule en double",IF(NOT(ISNUMBER(B37)),"Base à renseigner",IF(B37&lt;0,"Base négative à vérifier",IF(C37="","Pièce à préciser","Prêt"))))))</x:f>
      </x:c>
    </x:row>
    <x:row r="38" ht="35" customHeight="1">
      <x:c r="A38" s="41"/>
      <x:c r="B38" s="45"/>
      <x:c r="C38" s="38"/>
      <x:c r="D38" s="46" t="str">
        <x:f>IF(F38="Prêt",MIN(MAX(B38-'Pilotage'!$B$66,0),'Pilotage'!$B$67-'Pilotage'!$B$66),"")</x:f>
      </x:c>
      <x:c r="E38" s="46" t="str">
        <x:f>IF(F38="Prêt",MAX(B38-'Pilotage'!$B$67,0),"")</x:f>
      </x:c>
      <x:c r="F38" s="32" t="str">
        <x:f>IF(COUNTA(A38:C38)=0,"",IF(A38="","Matricule requis",IF(COUNTIFS($A$14:$A$113,A38)&gt;1,"Matricule en double",IF(NOT(ISNUMBER(B38)),"Base à renseigner",IF(B38&lt;0,"Base négative à vérifier",IF(C38="","Pièce à préciser","Prêt"))))))</x:f>
      </x:c>
    </x:row>
    <x:row r="39" ht="35" customHeight="1">
      <x:c r="A39" s="41"/>
      <x:c r="B39" s="45"/>
      <x:c r="C39" s="38"/>
      <x:c r="D39" s="46" t="str">
        <x:f>IF(F39="Prêt",MIN(MAX(B39-'Pilotage'!$B$66,0),'Pilotage'!$B$67-'Pilotage'!$B$66),"")</x:f>
      </x:c>
      <x:c r="E39" s="46" t="str">
        <x:f>IF(F39="Prêt",MAX(B39-'Pilotage'!$B$67,0),"")</x:f>
      </x:c>
      <x:c r="F39" s="32" t="str">
        <x:f>IF(COUNTA(A39:C39)=0,"",IF(A39="","Matricule requis",IF(COUNTIFS($A$14:$A$113,A39)&gt;1,"Matricule en double",IF(NOT(ISNUMBER(B39)),"Base à renseigner",IF(B39&lt;0,"Base négative à vérifier",IF(C39="","Pièce à préciser","Prêt"))))))</x:f>
      </x:c>
    </x:row>
    <x:row r="40" ht="35" customHeight="1">
      <x:c r="A40" s="41"/>
      <x:c r="B40" s="45"/>
      <x:c r="C40" s="38"/>
      <x:c r="D40" s="46" t="str">
        <x:f>IF(F40="Prêt",MIN(MAX(B40-'Pilotage'!$B$66,0),'Pilotage'!$B$67-'Pilotage'!$B$66),"")</x:f>
      </x:c>
      <x:c r="E40" s="46" t="str">
        <x:f>IF(F40="Prêt",MAX(B40-'Pilotage'!$B$67,0),"")</x:f>
      </x:c>
      <x:c r="F40" s="32" t="str">
        <x:f>IF(COUNTA(A40:C40)=0,"",IF(A40="","Matricule requis",IF(COUNTIFS($A$14:$A$113,A40)&gt;1,"Matricule en double",IF(NOT(ISNUMBER(B40)),"Base à renseigner",IF(B40&lt;0,"Base négative à vérifier",IF(C40="","Pièce à préciser","Prêt"))))))</x:f>
      </x:c>
    </x:row>
    <x:row r="41" ht="35" customHeight="1">
      <x:c r="A41" s="41"/>
      <x:c r="B41" s="45"/>
      <x:c r="C41" s="38"/>
      <x:c r="D41" s="46" t="str">
        <x:f>IF(F41="Prêt",MIN(MAX(B41-'Pilotage'!$B$66,0),'Pilotage'!$B$67-'Pilotage'!$B$66),"")</x:f>
      </x:c>
      <x:c r="E41" s="46" t="str">
        <x:f>IF(F41="Prêt",MAX(B41-'Pilotage'!$B$67,0),"")</x:f>
      </x:c>
      <x:c r="F41" s="32" t="str">
        <x:f>IF(COUNTA(A41:C41)=0,"",IF(A41="","Matricule requis",IF(COUNTIFS($A$14:$A$113,A41)&gt;1,"Matricule en double",IF(NOT(ISNUMBER(B41)),"Base à renseigner",IF(B41&lt;0,"Base négative à vérifier",IF(C41="","Pièce à préciser","Prêt"))))))</x:f>
      </x:c>
    </x:row>
    <x:row r="42" ht="35" customHeight="1">
      <x:c r="A42" s="41"/>
      <x:c r="B42" s="45"/>
      <x:c r="C42" s="38"/>
      <x:c r="D42" s="46" t="str">
        <x:f>IF(F42="Prêt",MIN(MAX(B42-'Pilotage'!$B$66,0),'Pilotage'!$B$67-'Pilotage'!$B$66),"")</x:f>
      </x:c>
      <x:c r="E42" s="46" t="str">
        <x:f>IF(F42="Prêt",MAX(B42-'Pilotage'!$B$67,0),"")</x:f>
      </x:c>
      <x:c r="F42" s="32" t="str">
        <x:f>IF(COUNTA(A42:C42)=0,"",IF(A42="","Matricule requis",IF(COUNTIFS($A$14:$A$113,A42)&gt;1,"Matricule en double",IF(NOT(ISNUMBER(B42)),"Base à renseigner",IF(B42&lt;0,"Base négative à vérifier",IF(C42="","Pièce à préciser","Prêt"))))))</x:f>
      </x:c>
    </x:row>
    <x:row r="43" ht="35" customHeight="1">
      <x:c r="A43" s="41"/>
      <x:c r="B43" s="45"/>
      <x:c r="C43" s="38"/>
      <x:c r="D43" s="46" t="str">
        <x:f>IF(F43="Prêt",MIN(MAX(B43-'Pilotage'!$B$66,0),'Pilotage'!$B$67-'Pilotage'!$B$66),"")</x:f>
      </x:c>
      <x:c r="E43" s="46" t="str">
        <x:f>IF(F43="Prêt",MAX(B43-'Pilotage'!$B$67,0),"")</x:f>
      </x:c>
      <x:c r="F43" s="32" t="str">
        <x:f>IF(COUNTA(A43:C43)=0,"",IF(A43="","Matricule requis",IF(COUNTIFS($A$14:$A$113,A43)&gt;1,"Matricule en double",IF(NOT(ISNUMBER(B43)),"Base à renseigner",IF(B43&lt;0,"Base négative à vérifier",IF(C43="","Pièce à préciser","Prêt"))))))</x:f>
      </x:c>
    </x:row>
    <x:row r="44" ht="35" customHeight="1">
      <x:c r="A44" s="41"/>
      <x:c r="B44" s="45"/>
      <x:c r="C44" s="38"/>
      <x:c r="D44" s="46" t="str">
        <x:f>IF(F44="Prêt",MIN(MAX(B44-'Pilotage'!$B$66,0),'Pilotage'!$B$67-'Pilotage'!$B$66),"")</x:f>
      </x:c>
      <x:c r="E44" s="46" t="str">
        <x:f>IF(F44="Prêt",MAX(B44-'Pilotage'!$B$67,0),"")</x:f>
      </x:c>
      <x:c r="F44" s="32" t="str">
        <x:f>IF(COUNTA(A44:C44)=0,"",IF(A44="","Matricule requis",IF(COUNTIFS($A$14:$A$113,A44)&gt;1,"Matricule en double",IF(NOT(ISNUMBER(B44)),"Base à renseigner",IF(B44&lt;0,"Base négative à vérifier",IF(C44="","Pièce à préciser","Prêt"))))))</x:f>
      </x:c>
    </x:row>
    <x:row r="45" ht="35" customHeight="1">
      <x:c r="A45" s="41"/>
      <x:c r="B45" s="45"/>
      <x:c r="C45" s="38"/>
      <x:c r="D45" s="46" t="str">
        <x:f>IF(F45="Prêt",MIN(MAX(B45-'Pilotage'!$B$66,0),'Pilotage'!$B$67-'Pilotage'!$B$66),"")</x:f>
      </x:c>
      <x:c r="E45" s="46" t="str">
        <x:f>IF(F45="Prêt",MAX(B45-'Pilotage'!$B$67,0),"")</x:f>
      </x:c>
      <x:c r="F45" s="32" t="str">
        <x:f>IF(COUNTA(A45:C45)=0,"",IF(A45="","Matricule requis",IF(COUNTIFS($A$14:$A$113,A45)&gt;1,"Matricule en double",IF(NOT(ISNUMBER(B45)),"Base à renseigner",IF(B45&lt;0,"Base négative à vérifier",IF(C45="","Pièce à préciser","Prêt"))))))</x:f>
      </x:c>
    </x:row>
    <x:row r="46" ht="35" customHeight="1">
      <x:c r="A46" s="41"/>
      <x:c r="B46" s="45"/>
      <x:c r="C46" s="38"/>
      <x:c r="D46" s="46" t="str">
        <x:f>IF(F46="Prêt",MIN(MAX(B46-'Pilotage'!$B$66,0),'Pilotage'!$B$67-'Pilotage'!$B$66),"")</x:f>
      </x:c>
      <x:c r="E46" s="46" t="str">
        <x:f>IF(F46="Prêt",MAX(B46-'Pilotage'!$B$67,0),"")</x:f>
      </x:c>
      <x:c r="F46" s="32" t="str">
        <x:f>IF(COUNTA(A46:C46)=0,"",IF(A46="","Matricule requis",IF(COUNTIFS($A$14:$A$113,A46)&gt;1,"Matricule en double",IF(NOT(ISNUMBER(B46)),"Base à renseigner",IF(B46&lt;0,"Base négative à vérifier",IF(C46="","Pièce à préciser","Prêt"))))))</x:f>
      </x:c>
    </x:row>
    <x:row r="47" ht="35" customHeight="1">
      <x:c r="A47" s="41"/>
      <x:c r="B47" s="45"/>
      <x:c r="C47" s="38"/>
      <x:c r="D47" s="46" t="str">
        <x:f>IF(F47="Prêt",MIN(MAX(B47-'Pilotage'!$B$66,0),'Pilotage'!$B$67-'Pilotage'!$B$66),"")</x:f>
      </x:c>
      <x:c r="E47" s="46" t="str">
        <x:f>IF(F47="Prêt",MAX(B47-'Pilotage'!$B$67,0),"")</x:f>
      </x:c>
      <x:c r="F47" s="32" t="str">
        <x:f>IF(COUNTA(A47:C47)=0,"",IF(A47="","Matricule requis",IF(COUNTIFS($A$14:$A$113,A47)&gt;1,"Matricule en double",IF(NOT(ISNUMBER(B47)),"Base à renseigner",IF(B47&lt;0,"Base négative à vérifier",IF(C47="","Pièce à préciser","Prêt"))))))</x:f>
      </x:c>
    </x:row>
    <x:row r="48" ht="35" customHeight="1">
      <x:c r="A48" s="41"/>
      <x:c r="B48" s="45"/>
      <x:c r="C48" s="38"/>
      <x:c r="D48" s="46" t="str">
        <x:f>IF(F48="Prêt",MIN(MAX(B48-'Pilotage'!$B$66,0),'Pilotage'!$B$67-'Pilotage'!$B$66),"")</x:f>
      </x:c>
      <x:c r="E48" s="46" t="str">
        <x:f>IF(F48="Prêt",MAX(B48-'Pilotage'!$B$67,0),"")</x:f>
      </x:c>
      <x:c r="F48" s="32" t="str">
        <x:f>IF(COUNTA(A48:C48)=0,"",IF(A48="","Matricule requis",IF(COUNTIFS($A$14:$A$113,A48)&gt;1,"Matricule en double",IF(NOT(ISNUMBER(B48)),"Base à renseigner",IF(B48&lt;0,"Base négative à vérifier",IF(C48="","Pièce à préciser","Prêt"))))))</x:f>
      </x:c>
    </x:row>
    <x:row r="49" ht="35" customHeight="1">
      <x:c r="A49" s="41"/>
      <x:c r="B49" s="45"/>
      <x:c r="C49" s="38"/>
      <x:c r="D49" s="46" t="str">
        <x:f>IF(F49="Prêt",MIN(MAX(B49-'Pilotage'!$B$66,0),'Pilotage'!$B$67-'Pilotage'!$B$66),"")</x:f>
      </x:c>
      <x:c r="E49" s="46" t="str">
        <x:f>IF(F49="Prêt",MAX(B49-'Pilotage'!$B$67,0),"")</x:f>
      </x:c>
      <x:c r="F49" s="32" t="str">
        <x:f>IF(COUNTA(A49:C49)=0,"",IF(A49="","Matricule requis",IF(COUNTIFS($A$14:$A$113,A49)&gt;1,"Matricule en double",IF(NOT(ISNUMBER(B49)),"Base à renseigner",IF(B49&lt;0,"Base négative à vérifier",IF(C49="","Pièce à préciser","Prêt"))))))</x:f>
      </x:c>
    </x:row>
    <x:row r="50" ht="35" customHeight="1">
      <x:c r="A50" s="41"/>
      <x:c r="B50" s="45"/>
      <x:c r="C50" s="38"/>
      <x:c r="D50" s="46" t="str">
        <x:f>IF(F50="Prêt",MIN(MAX(B50-'Pilotage'!$B$66,0),'Pilotage'!$B$67-'Pilotage'!$B$66),"")</x:f>
      </x:c>
      <x:c r="E50" s="46" t="str">
        <x:f>IF(F50="Prêt",MAX(B50-'Pilotage'!$B$67,0),"")</x:f>
      </x:c>
      <x:c r="F50" s="32" t="str">
        <x:f>IF(COUNTA(A50:C50)=0,"",IF(A50="","Matricule requis",IF(COUNTIFS($A$14:$A$113,A50)&gt;1,"Matricule en double",IF(NOT(ISNUMBER(B50)),"Base à renseigner",IF(B50&lt;0,"Base négative à vérifier",IF(C50="","Pièce à préciser","Prêt"))))))</x:f>
      </x:c>
    </x:row>
    <x:row r="51" ht="35" customHeight="1">
      <x:c r="A51" s="41"/>
      <x:c r="B51" s="45"/>
      <x:c r="C51" s="38"/>
      <x:c r="D51" s="46" t="str">
        <x:f>IF(F51="Prêt",MIN(MAX(B51-'Pilotage'!$B$66,0),'Pilotage'!$B$67-'Pilotage'!$B$66),"")</x:f>
      </x:c>
      <x:c r="E51" s="46" t="str">
        <x:f>IF(F51="Prêt",MAX(B51-'Pilotage'!$B$67,0),"")</x:f>
      </x:c>
      <x:c r="F51" s="32" t="str">
        <x:f>IF(COUNTA(A51:C51)=0,"",IF(A51="","Matricule requis",IF(COUNTIFS($A$14:$A$113,A51)&gt;1,"Matricule en double",IF(NOT(ISNUMBER(B51)),"Base à renseigner",IF(B51&lt;0,"Base négative à vérifier",IF(C51="","Pièce à préciser","Prêt"))))))</x:f>
      </x:c>
    </x:row>
    <x:row r="52" ht="35" customHeight="1">
      <x:c r="A52" s="41"/>
      <x:c r="B52" s="45"/>
      <x:c r="C52" s="38"/>
      <x:c r="D52" s="46" t="str">
        <x:f>IF(F52="Prêt",MIN(MAX(B52-'Pilotage'!$B$66,0),'Pilotage'!$B$67-'Pilotage'!$B$66),"")</x:f>
      </x:c>
      <x:c r="E52" s="46" t="str">
        <x:f>IF(F52="Prêt",MAX(B52-'Pilotage'!$B$67,0),"")</x:f>
      </x:c>
      <x:c r="F52" s="32" t="str">
        <x:f>IF(COUNTA(A52:C52)=0,"",IF(A52="","Matricule requis",IF(COUNTIFS($A$14:$A$113,A52)&gt;1,"Matricule en double",IF(NOT(ISNUMBER(B52)),"Base à renseigner",IF(B52&lt;0,"Base négative à vérifier",IF(C52="","Pièce à préciser","Prêt"))))))</x:f>
      </x:c>
    </x:row>
    <x:row r="53" ht="35" customHeight="1">
      <x:c r="A53" s="41"/>
      <x:c r="B53" s="45"/>
      <x:c r="C53" s="38"/>
      <x:c r="D53" s="46" t="str">
        <x:f>IF(F53="Prêt",MIN(MAX(B53-'Pilotage'!$B$66,0),'Pilotage'!$B$67-'Pilotage'!$B$66),"")</x:f>
      </x:c>
      <x:c r="E53" s="46" t="str">
        <x:f>IF(F53="Prêt",MAX(B53-'Pilotage'!$B$67,0),"")</x:f>
      </x:c>
      <x:c r="F53" s="32" t="str">
        <x:f>IF(COUNTA(A53:C53)=0,"",IF(A53="","Matricule requis",IF(COUNTIFS($A$14:$A$113,A53)&gt;1,"Matricule en double",IF(NOT(ISNUMBER(B53)),"Base à renseigner",IF(B53&lt;0,"Base négative à vérifier",IF(C53="","Pièce à préciser","Prêt"))))))</x:f>
      </x:c>
    </x:row>
    <x:row r="54" ht="35" customHeight="1">
      <x:c r="A54" s="41"/>
      <x:c r="B54" s="45"/>
      <x:c r="C54" s="38"/>
      <x:c r="D54" s="46" t="str">
        <x:f>IF(F54="Prêt",MIN(MAX(B54-'Pilotage'!$B$66,0),'Pilotage'!$B$67-'Pilotage'!$B$66),"")</x:f>
      </x:c>
      <x:c r="E54" s="46" t="str">
        <x:f>IF(F54="Prêt",MAX(B54-'Pilotage'!$B$67,0),"")</x:f>
      </x:c>
      <x:c r="F54" s="32" t="str">
        <x:f>IF(COUNTA(A54:C54)=0,"",IF(A54="","Matricule requis",IF(COUNTIFS($A$14:$A$113,A54)&gt;1,"Matricule en double",IF(NOT(ISNUMBER(B54)),"Base à renseigner",IF(B54&lt;0,"Base négative à vérifier",IF(C54="","Pièce à préciser","Prêt"))))))</x:f>
      </x:c>
    </x:row>
    <x:row r="55" ht="35" customHeight="1">
      <x:c r="A55" s="41"/>
      <x:c r="B55" s="45"/>
      <x:c r="C55" s="38"/>
      <x:c r="D55" s="46" t="str">
        <x:f>IF(F55="Prêt",MIN(MAX(B55-'Pilotage'!$B$66,0),'Pilotage'!$B$67-'Pilotage'!$B$66),"")</x:f>
      </x:c>
      <x:c r="E55" s="46" t="str">
        <x:f>IF(F55="Prêt",MAX(B55-'Pilotage'!$B$67,0),"")</x:f>
      </x:c>
      <x:c r="F55" s="32" t="str">
        <x:f>IF(COUNTA(A55:C55)=0,"",IF(A55="","Matricule requis",IF(COUNTIFS($A$14:$A$113,A55)&gt;1,"Matricule en double",IF(NOT(ISNUMBER(B55)),"Base à renseigner",IF(B55&lt;0,"Base négative à vérifier",IF(C55="","Pièce à préciser","Prêt"))))))</x:f>
      </x:c>
    </x:row>
    <x:row r="56" ht="35" customHeight="1">
      <x:c r="A56" s="41"/>
      <x:c r="B56" s="45"/>
      <x:c r="C56" s="38"/>
      <x:c r="D56" s="46" t="str">
        <x:f>IF(F56="Prêt",MIN(MAX(B56-'Pilotage'!$B$66,0),'Pilotage'!$B$67-'Pilotage'!$B$66),"")</x:f>
      </x:c>
      <x:c r="E56" s="46" t="str">
        <x:f>IF(F56="Prêt",MAX(B56-'Pilotage'!$B$67,0),"")</x:f>
      </x:c>
      <x:c r="F56" s="32" t="str">
        <x:f>IF(COUNTA(A56:C56)=0,"",IF(A56="","Matricule requis",IF(COUNTIFS($A$14:$A$113,A56)&gt;1,"Matricule en double",IF(NOT(ISNUMBER(B56)),"Base à renseigner",IF(B56&lt;0,"Base négative à vérifier",IF(C56="","Pièce à préciser","Prêt"))))))</x:f>
      </x:c>
    </x:row>
    <x:row r="57" ht="35" customHeight="1">
      <x:c r="A57" s="41"/>
      <x:c r="B57" s="45"/>
      <x:c r="C57" s="38"/>
      <x:c r="D57" s="46" t="str">
        <x:f>IF(F57="Prêt",MIN(MAX(B57-'Pilotage'!$B$66,0),'Pilotage'!$B$67-'Pilotage'!$B$66),"")</x:f>
      </x:c>
      <x:c r="E57" s="46" t="str">
        <x:f>IF(F57="Prêt",MAX(B57-'Pilotage'!$B$67,0),"")</x:f>
      </x:c>
      <x:c r="F57" s="32" t="str">
        <x:f>IF(COUNTA(A57:C57)=0,"",IF(A57="","Matricule requis",IF(COUNTIFS($A$14:$A$113,A57)&gt;1,"Matricule en double",IF(NOT(ISNUMBER(B57)),"Base à renseigner",IF(B57&lt;0,"Base négative à vérifier",IF(C57="","Pièce à préciser","Prêt"))))))</x:f>
      </x:c>
    </x:row>
    <x:row r="58" ht="35" customHeight="1">
      <x:c r="A58" s="41"/>
      <x:c r="B58" s="45"/>
      <x:c r="C58" s="38"/>
      <x:c r="D58" s="46" t="str">
        <x:f>IF(F58="Prêt",MIN(MAX(B58-'Pilotage'!$B$66,0),'Pilotage'!$B$67-'Pilotage'!$B$66),"")</x:f>
      </x:c>
      <x:c r="E58" s="46" t="str">
        <x:f>IF(F58="Prêt",MAX(B58-'Pilotage'!$B$67,0),"")</x:f>
      </x:c>
      <x:c r="F58" s="32" t="str">
        <x:f>IF(COUNTA(A58:C58)=0,"",IF(A58="","Matricule requis",IF(COUNTIFS($A$14:$A$113,A58)&gt;1,"Matricule en double",IF(NOT(ISNUMBER(B58)),"Base à renseigner",IF(B58&lt;0,"Base négative à vérifier",IF(C58="","Pièce à préciser","Prêt"))))))</x:f>
      </x:c>
    </x:row>
    <x:row r="59" ht="35" customHeight="1">
      <x:c r="A59" s="41"/>
      <x:c r="B59" s="45"/>
      <x:c r="C59" s="38"/>
      <x:c r="D59" s="46" t="str">
        <x:f>IF(F59="Prêt",MIN(MAX(B59-'Pilotage'!$B$66,0),'Pilotage'!$B$67-'Pilotage'!$B$66),"")</x:f>
      </x:c>
      <x:c r="E59" s="46" t="str">
        <x:f>IF(F59="Prêt",MAX(B59-'Pilotage'!$B$67,0),"")</x:f>
      </x:c>
      <x:c r="F59" s="32" t="str">
        <x:f>IF(COUNTA(A59:C59)=0,"",IF(A59="","Matricule requis",IF(COUNTIFS($A$14:$A$113,A59)&gt;1,"Matricule en double",IF(NOT(ISNUMBER(B59)),"Base à renseigner",IF(B59&lt;0,"Base négative à vérifier",IF(C59="","Pièce à préciser","Prêt"))))))</x:f>
      </x:c>
    </x:row>
    <x:row r="60" ht="35" customHeight="1">
      <x:c r="A60" s="41"/>
      <x:c r="B60" s="45"/>
      <x:c r="C60" s="38"/>
      <x:c r="D60" s="46" t="str">
        <x:f>IF(F60="Prêt",MIN(MAX(B60-'Pilotage'!$B$66,0),'Pilotage'!$B$67-'Pilotage'!$B$66),"")</x:f>
      </x:c>
      <x:c r="E60" s="46" t="str">
        <x:f>IF(F60="Prêt",MAX(B60-'Pilotage'!$B$67,0),"")</x:f>
      </x:c>
      <x:c r="F60" s="32" t="str">
        <x:f>IF(COUNTA(A60:C60)=0,"",IF(A60="","Matricule requis",IF(COUNTIFS($A$14:$A$113,A60)&gt;1,"Matricule en double",IF(NOT(ISNUMBER(B60)),"Base à renseigner",IF(B60&lt;0,"Base négative à vérifier",IF(C60="","Pièce à préciser","Prêt"))))))</x:f>
      </x:c>
    </x:row>
    <x:row r="61" ht="35" customHeight="1">
      <x:c r="A61" s="41"/>
      <x:c r="B61" s="45"/>
      <x:c r="C61" s="38"/>
      <x:c r="D61" s="46" t="str">
        <x:f>IF(F61="Prêt",MIN(MAX(B61-'Pilotage'!$B$66,0),'Pilotage'!$B$67-'Pilotage'!$B$66),"")</x:f>
      </x:c>
      <x:c r="E61" s="46" t="str">
        <x:f>IF(F61="Prêt",MAX(B61-'Pilotage'!$B$67,0),"")</x:f>
      </x:c>
      <x:c r="F61" s="32" t="str">
        <x:f>IF(COUNTA(A61:C61)=0,"",IF(A61="","Matricule requis",IF(COUNTIFS($A$14:$A$113,A61)&gt;1,"Matricule en double",IF(NOT(ISNUMBER(B61)),"Base à renseigner",IF(B61&lt;0,"Base négative à vérifier",IF(C61="","Pièce à préciser","Prêt"))))))</x:f>
      </x:c>
    </x:row>
    <x:row r="62" ht="35" customHeight="1">
      <x:c r="A62" s="41"/>
      <x:c r="B62" s="45"/>
      <x:c r="C62" s="38"/>
      <x:c r="D62" s="46" t="str">
        <x:f>IF(F62="Prêt",MIN(MAX(B62-'Pilotage'!$B$66,0),'Pilotage'!$B$67-'Pilotage'!$B$66),"")</x:f>
      </x:c>
      <x:c r="E62" s="46" t="str">
        <x:f>IF(F62="Prêt",MAX(B62-'Pilotage'!$B$67,0),"")</x:f>
      </x:c>
      <x:c r="F62" s="32" t="str">
        <x:f>IF(COUNTA(A62:C62)=0,"",IF(A62="","Matricule requis",IF(COUNTIFS($A$14:$A$113,A62)&gt;1,"Matricule en double",IF(NOT(ISNUMBER(B62)),"Base à renseigner",IF(B62&lt;0,"Base négative à vérifier",IF(C62="","Pièce à préciser","Prêt"))))))</x:f>
      </x:c>
    </x:row>
    <x:row r="63" ht="35" customHeight="1">
      <x:c r="A63" s="41"/>
      <x:c r="B63" s="45"/>
      <x:c r="C63" s="38"/>
      <x:c r="D63" s="46" t="str">
        <x:f>IF(F63="Prêt",MIN(MAX(B63-'Pilotage'!$B$66,0),'Pilotage'!$B$67-'Pilotage'!$B$66),"")</x:f>
      </x:c>
      <x:c r="E63" s="46" t="str">
        <x:f>IF(F63="Prêt",MAX(B63-'Pilotage'!$B$67,0),"")</x:f>
      </x:c>
      <x:c r="F63" s="32" t="str">
        <x:f>IF(COUNTA(A63:C63)=0,"",IF(A63="","Matricule requis",IF(COUNTIFS($A$14:$A$113,A63)&gt;1,"Matricule en double",IF(NOT(ISNUMBER(B63)),"Base à renseigner",IF(B63&lt;0,"Base négative à vérifier",IF(C63="","Pièce à préciser","Prêt"))))))</x:f>
      </x:c>
    </x:row>
    <x:row r="64" ht="35" customHeight="1">
      <x:c r="A64" s="41"/>
      <x:c r="B64" s="45"/>
      <x:c r="C64" s="38"/>
      <x:c r="D64" s="46" t="str">
        <x:f>IF(F64="Prêt",MIN(MAX(B64-'Pilotage'!$B$66,0),'Pilotage'!$B$67-'Pilotage'!$B$66),"")</x:f>
      </x:c>
      <x:c r="E64" s="46" t="str">
        <x:f>IF(F64="Prêt",MAX(B64-'Pilotage'!$B$67,0),"")</x:f>
      </x:c>
      <x:c r="F64" s="32" t="str">
        <x:f>IF(COUNTA(A64:C64)=0,"",IF(A64="","Matricule requis",IF(COUNTIFS($A$14:$A$113,A64)&gt;1,"Matricule en double",IF(NOT(ISNUMBER(B64)),"Base à renseigner",IF(B64&lt;0,"Base négative à vérifier",IF(C64="","Pièce à préciser","Prêt"))))))</x:f>
      </x:c>
    </x:row>
    <x:row r="65" ht="35" customHeight="1">
      <x:c r="A65" s="41"/>
      <x:c r="B65" s="45"/>
      <x:c r="C65" s="38"/>
      <x:c r="D65" s="46" t="str">
        <x:f>IF(F65="Prêt",MIN(MAX(B65-'Pilotage'!$B$66,0),'Pilotage'!$B$67-'Pilotage'!$B$66),"")</x:f>
      </x:c>
      <x:c r="E65" s="46" t="str">
        <x:f>IF(F65="Prêt",MAX(B65-'Pilotage'!$B$67,0),"")</x:f>
      </x:c>
      <x:c r="F65" s="32" t="str">
        <x:f>IF(COUNTA(A65:C65)=0,"",IF(A65="","Matricule requis",IF(COUNTIFS($A$14:$A$113,A65)&gt;1,"Matricule en double",IF(NOT(ISNUMBER(B65)),"Base à renseigner",IF(B65&lt;0,"Base négative à vérifier",IF(C65="","Pièce à préciser","Prêt"))))))</x:f>
      </x:c>
    </x:row>
    <x:row r="66" ht="35" customHeight="1">
      <x:c r="A66" s="41"/>
      <x:c r="B66" s="45"/>
      <x:c r="C66" s="38"/>
      <x:c r="D66" s="46" t="str">
        <x:f>IF(F66="Prêt",MIN(MAX(B66-'Pilotage'!$B$66,0),'Pilotage'!$B$67-'Pilotage'!$B$66),"")</x:f>
      </x:c>
      <x:c r="E66" s="46" t="str">
        <x:f>IF(F66="Prêt",MAX(B66-'Pilotage'!$B$67,0),"")</x:f>
      </x:c>
      <x:c r="F66" s="32" t="str">
        <x:f>IF(COUNTA(A66:C66)=0,"",IF(A66="","Matricule requis",IF(COUNTIFS($A$14:$A$113,A66)&gt;1,"Matricule en double",IF(NOT(ISNUMBER(B66)),"Base à renseigner",IF(B66&lt;0,"Base négative à vérifier",IF(C66="","Pièce à préciser","Prêt"))))))</x:f>
      </x:c>
    </x:row>
    <x:row r="67" ht="35" customHeight="1">
      <x:c r="A67" s="41"/>
      <x:c r="B67" s="45"/>
      <x:c r="C67" s="38"/>
      <x:c r="D67" s="46" t="str">
        <x:f>IF(F67="Prêt",MIN(MAX(B67-'Pilotage'!$B$66,0),'Pilotage'!$B$67-'Pilotage'!$B$66),"")</x:f>
      </x:c>
      <x:c r="E67" s="46" t="str">
        <x:f>IF(F67="Prêt",MAX(B67-'Pilotage'!$B$67,0),"")</x:f>
      </x:c>
      <x:c r="F67" s="32" t="str">
        <x:f>IF(COUNTA(A67:C67)=0,"",IF(A67="","Matricule requis",IF(COUNTIFS($A$14:$A$113,A67)&gt;1,"Matricule en double",IF(NOT(ISNUMBER(B67)),"Base à renseigner",IF(B67&lt;0,"Base négative à vérifier",IF(C67="","Pièce à préciser","Prêt"))))))</x:f>
      </x:c>
    </x:row>
    <x:row r="68" ht="35" customHeight="1">
      <x:c r="A68" s="41"/>
      <x:c r="B68" s="45"/>
      <x:c r="C68" s="38"/>
      <x:c r="D68" s="46" t="str">
        <x:f>IF(F68="Prêt",MIN(MAX(B68-'Pilotage'!$B$66,0),'Pilotage'!$B$67-'Pilotage'!$B$66),"")</x:f>
      </x:c>
      <x:c r="E68" s="46" t="str">
        <x:f>IF(F68="Prêt",MAX(B68-'Pilotage'!$B$67,0),"")</x:f>
      </x:c>
      <x:c r="F68" s="32" t="str">
        <x:f>IF(COUNTA(A68:C68)=0,"",IF(A68="","Matricule requis",IF(COUNTIFS($A$14:$A$113,A68)&gt;1,"Matricule en double",IF(NOT(ISNUMBER(B68)),"Base à renseigner",IF(B68&lt;0,"Base négative à vérifier",IF(C68="","Pièce à préciser","Prêt"))))))</x:f>
      </x:c>
    </x:row>
    <x:row r="69" ht="35" customHeight="1">
      <x:c r="A69" s="41"/>
      <x:c r="B69" s="45"/>
      <x:c r="C69" s="38"/>
      <x:c r="D69" s="46" t="str">
        <x:f>IF(F69="Prêt",MIN(MAX(B69-'Pilotage'!$B$66,0),'Pilotage'!$B$67-'Pilotage'!$B$66),"")</x:f>
      </x:c>
      <x:c r="E69" s="46" t="str">
        <x:f>IF(F69="Prêt",MAX(B69-'Pilotage'!$B$67,0),"")</x:f>
      </x:c>
      <x:c r="F69" s="32" t="str">
        <x:f>IF(COUNTA(A69:C69)=0,"",IF(A69="","Matricule requis",IF(COUNTIFS($A$14:$A$113,A69)&gt;1,"Matricule en double",IF(NOT(ISNUMBER(B69)),"Base à renseigner",IF(B69&lt;0,"Base négative à vérifier",IF(C69="","Pièce à préciser","Prêt"))))))</x:f>
      </x:c>
    </x:row>
    <x:row r="70" ht="35" customHeight="1">
      <x:c r="A70" s="41"/>
      <x:c r="B70" s="45"/>
      <x:c r="C70" s="38"/>
      <x:c r="D70" s="46" t="str">
        <x:f>IF(F70="Prêt",MIN(MAX(B70-'Pilotage'!$B$66,0),'Pilotage'!$B$67-'Pilotage'!$B$66),"")</x:f>
      </x:c>
      <x:c r="E70" s="46" t="str">
        <x:f>IF(F70="Prêt",MAX(B70-'Pilotage'!$B$67,0),"")</x:f>
      </x:c>
      <x:c r="F70" s="32" t="str">
        <x:f>IF(COUNTA(A70:C70)=0,"",IF(A70="","Matricule requis",IF(COUNTIFS($A$14:$A$113,A70)&gt;1,"Matricule en double",IF(NOT(ISNUMBER(B70)),"Base à renseigner",IF(B70&lt;0,"Base négative à vérifier",IF(C70="","Pièce à préciser","Prêt"))))))</x:f>
      </x:c>
    </x:row>
    <x:row r="71" ht="35" customHeight="1">
      <x:c r="A71" s="41"/>
      <x:c r="B71" s="45"/>
      <x:c r="C71" s="38"/>
      <x:c r="D71" s="46" t="str">
        <x:f>IF(F71="Prêt",MIN(MAX(B71-'Pilotage'!$B$66,0),'Pilotage'!$B$67-'Pilotage'!$B$66),"")</x:f>
      </x:c>
      <x:c r="E71" s="46" t="str">
        <x:f>IF(F71="Prêt",MAX(B71-'Pilotage'!$B$67,0),"")</x:f>
      </x:c>
      <x:c r="F71" s="32" t="str">
        <x:f>IF(COUNTA(A71:C71)=0,"",IF(A71="","Matricule requis",IF(COUNTIFS($A$14:$A$113,A71)&gt;1,"Matricule en double",IF(NOT(ISNUMBER(B71)),"Base à renseigner",IF(B71&lt;0,"Base négative à vérifier",IF(C71="","Pièce à préciser","Prêt"))))))</x:f>
      </x:c>
    </x:row>
    <x:row r="72" ht="35" customHeight="1">
      <x:c r="A72" s="41"/>
      <x:c r="B72" s="45"/>
      <x:c r="C72" s="38"/>
      <x:c r="D72" s="46" t="str">
        <x:f>IF(F72="Prêt",MIN(MAX(B72-'Pilotage'!$B$66,0),'Pilotage'!$B$67-'Pilotage'!$B$66),"")</x:f>
      </x:c>
      <x:c r="E72" s="46" t="str">
        <x:f>IF(F72="Prêt",MAX(B72-'Pilotage'!$B$67,0),"")</x:f>
      </x:c>
      <x:c r="F72" s="32" t="str">
        <x:f>IF(COUNTA(A72:C72)=0,"",IF(A72="","Matricule requis",IF(COUNTIFS($A$14:$A$113,A72)&gt;1,"Matricule en double",IF(NOT(ISNUMBER(B72)),"Base à renseigner",IF(B72&lt;0,"Base négative à vérifier",IF(C72="","Pièce à préciser","Prêt"))))))</x:f>
      </x:c>
    </x:row>
    <x:row r="73" ht="35" customHeight="1">
      <x:c r="A73" s="41"/>
      <x:c r="B73" s="45"/>
      <x:c r="C73" s="38"/>
      <x:c r="D73" s="46" t="str">
        <x:f>IF(F73="Prêt",MIN(MAX(B73-'Pilotage'!$B$66,0),'Pilotage'!$B$67-'Pilotage'!$B$66),"")</x:f>
      </x:c>
      <x:c r="E73" s="46" t="str">
        <x:f>IF(F73="Prêt",MAX(B73-'Pilotage'!$B$67,0),"")</x:f>
      </x:c>
      <x:c r="F73" s="32" t="str">
        <x:f>IF(COUNTA(A73:C73)=0,"",IF(A73="","Matricule requis",IF(COUNTIFS($A$14:$A$113,A73)&gt;1,"Matricule en double",IF(NOT(ISNUMBER(B73)),"Base à renseigner",IF(B73&lt;0,"Base négative à vérifier",IF(C73="","Pièce à préciser","Prêt"))))))</x:f>
      </x:c>
    </x:row>
    <x:row r="74" ht="35" customHeight="1">
      <x:c r="A74" s="41"/>
      <x:c r="B74" s="45"/>
      <x:c r="C74" s="38"/>
      <x:c r="D74" s="46" t="str">
        <x:f>IF(F74="Prêt",MIN(MAX(B74-'Pilotage'!$B$66,0),'Pilotage'!$B$67-'Pilotage'!$B$66),"")</x:f>
      </x:c>
      <x:c r="E74" s="46" t="str">
        <x:f>IF(F74="Prêt",MAX(B74-'Pilotage'!$B$67,0),"")</x:f>
      </x:c>
      <x:c r="F74" s="32" t="str">
        <x:f>IF(COUNTA(A74:C74)=0,"",IF(A74="","Matricule requis",IF(COUNTIFS($A$14:$A$113,A74)&gt;1,"Matricule en double",IF(NOT(ISNUMBER(B74)),"Base à renseigner",IF(B74&lt;0,"Base négative à vérifier",IF(C74="","Pièce à préciser","Prêt"))))))</x:f>
      </x:c>
    </x:row>
    <x:row r="75" ht="35" customHeight="1">
      <x:c r="A75" s="41"/>
      <x:c r="B75" s="45"/>
      <x:c r="C75" s="38"/>
      <x:c r="D75" s="46" t="str">
        <x:f>IF(F75="Prêt",MIN(MAX(B75-'Pilotage'!$B$66,0),'Pilotage'!$B$67-'Pilotage'!$B$66),"")</x:f>
      </x:c>
      <x:c r="E75" s="46" t="str">
        <x:f>IF(F75="Prêt",MAX(B75-'Pilotage'!$B$67,0),"")</x:f>
      </x:c>
      <x:c r="F75" s="32" t="str">
        <x:f>IF(COUNTA(A75:C75)=0,"",IF(A75="","Matricule requis",IF(COUNTIFS($A$14:$A$113,A75)&gt;1,"Matricule en double",IF(NOT(ISNUMBER(B75)),"Base à renseigner",IF(B75&lt;0,"Base négative à vérifier",IF(C75="","Pièce à préciser","Prêt"))))))</x:f>
      </x:c>
    </x:row>
    <x:row r="76" ht="35" customHeight="1">
      <x:c r="A76" s="41"/>
      <x:c r="B76" s="45"/>
      <x:c r="C76" s="38"/>
      <x:c r="D76" s="46" t="str">
        <x:f>IF(F76="Prêt",MIN(MAX(B76-'Pilotage'!$B$66,0),'Pilotage'!$B$67-'Pilotage'!$B$66),"")</x:f>
      </x:c>
      <x:c r="E76" s="46" t="str">
        <x:f>IF(F76="Prêt",MAX(B76-'Pilotage'!$B$67,0),"")</x:f>
      </x:c>
      <x:c r="F76" s="32" t="str">
        <x:f>IF(COUNTA(A76:C76)=0,"",IF(A76="","Matricule requis",IF(COUNTIFS($A$14:$A$113,A76)&gt;1,"Matricule en double",IF(NOT(ISNUMBER(B76)),"Base à renseigner",IF(B76&lt;0,"Base négative à vérifier",IF(C76="","Pièce à préciser","Prêt"))))))</x:f>
      </x:c>
    </x:row>
    <x:row r="77" ht="35" customHeight="1">
      <x:c r="A77" s="41"/>
      <x:c r="B77" s="45"/>
      <x:c r="C77" s="38"/>
      <x:c r="D77" s="46" t="str">
        <x:f>IF(F77="Prêt",MIN(MAX(B77-'Pilotage'!$B$66,0),'Pilotage'!$B$67-'Pilotage'!$B$66),"")</x:f>
      </x:c>
      <x:c r="E77" s="46" t="str">
        <x:f>IF(F77="Prêt",MAX(B77-'Pilotage'!$B$67,0),"")</x:f>
      </x:c>
      <x:c r="F77" s="32" t="str">
        <x:f>IF(COUNTA(A77:C77)=0,"",IF(A77="","Matricule requis",IF(COUNTIFS($A$14:$A$113,A77)&gt;1,"Matricule en double",IF(NOT(ISNUMBER(B77)),"Base à renseigner",IF(B77&lt;0,"Base négative à vérifier",IF(C77="","Pièce à préciser","Prêt"))))))</x:f>
      </x:c>
    </x:row>
    <x:row r="78" ht="35" customHeight="1">
      <x:c r="A78" s="41"/>
      <x:c r="B78" s="45"/>
      <x:c r="C78" s="38"/>
      <x:c r="D78" s="46" t="str">
        <x:f>IF(F78="Prêt",MIN(MAX(B78-'Pilotage'!$B$66,0),'Pilotage'!$B$67-'Pilotage'!$B$66),"")</x:f>
      </x:c>
      <x:c r="E78" s="46" t="str">
        <x:f>IF(F78="Prêt",MAX(B78-'Pilotage'!$B$67,0),"")</x:f>
      </x:c>
      <x:c r="F78" s="32" t="str">
        <x:f>IF(COUNTA(A78:C78)=0,"",IF(A78="","Matricule requis",IF(COUNTIFS($A$14:$A$113,A78)&gt;1,"Matricule en double",IF(NOT(ISNUMBER(B78)),"Base à renseigner",IF(B78&lt;0,"Base négative à vérifier",IF(C78="","Pièce à préciser","Prêt"))))))</x:f>
      </x:c>
    </x:row>
    <x:row r="79" ht="35" customHeight="1">
      <x:c r="A79" s="41"/>
      <x:c r="B79" s="45"/>
      <x:c r="C79" s="38"/>
      <x:c r="D79" s="46" t="str">
        <x:f>IF(F79="Prêt",MIN(MAX(B79-'Pilotage'!$B$66,0),'Pilotage'!$B$67-'Pilotage'!$B$66),"")</x:f>
      </x:c>
      <x:c r="E79" s="46" t="str">
        <x:f>IF(F79="Prêt",MAX(B79-'Pilotage'!$B$67,0),"")</x:f>
      </x:c>
      <x:c r="F79" s="32" t="str">
        <x:f>IF(COUNTA(A79:C79)=0,"",IF(A79="","Matricule requis",IF(COUNTIFS($A$14:$A$113,A79)&gt;1,"Matricule en double",IF(NOT(ISNUMBER(B79)),"Base à renseigner",IF(B79&lt;0,"Base négative à vérifier",IF(C79="","Pièce à préciser","Prêt"))))))</x:f>
      </x:c>
    </x:row>
    <x:row r="80" ht="35" customHeight="1">
      <x:c r="A80" s="41"/>
      <x:c r="B80" s="45"/>
      <x:c r="C80" s="38"/>
      <x:c r="D80" s="46" t="str">
        <x:f>IF(F80="Prêt",MIN(MAX(B80-'Pilotage'!$B$66,0),'Pilotage'!$B$67-'Pilotage'!$B$66),"")</x:f>
      </x:c>
      <x:c r="E80" s="46" t="str">
        <x:f>IF(F80="Prêt",MAX(B80-'Pilotage'!$B$67,0),"")</x:f>
      </x:c>
      <x:c r="F80" s="32" t="str">
        <x:f>IF(COUNTA(A80:C80)=0,"",IF(A80="","Matricule requis",IF(COUNTIFS($A$14:$A$113,A80)&gt;1,"Matricule en double",IF(NOT(ISNUMBER(B80)),"Base à renseigner",IF(B80&lt;0,"Base négative à vérifier",IF(C80="","Pièce à préciser","Prêt"))))))</x:f>
      </x:c>
    </x:row>
    <x:row r="81" ht="35" customHeight="1">
      <x:c r="A81" s="41"/>
      <x:c r="B81" s="45"/>
      <x:c r="C81" s="38"/>
      <x:c r="D81" s="46" t="str">
        <x:f>IF(F81="Prêt",MIN(MAX(B81-'Pilotage'!$B$66,0),'Pilotage'!$B$67-'Pilotage'!$B$66),"")</x:f>
      </x:c>
      <x:c r="E81" s="46" t="str">
        <x:f>IF(F81="Prêt",MAX(B81-'Pilotage'!$B$67,0),"")</x:f>
      </x:c>
      <x:c r="F81" s="32" t="str">
        <x:f>IF(COUNTA(A81:C81)=0,"",IF(A81="","Matricule requis",IF(COUNTIFS($A$14:$A$113,A81)&gt;1,"Matricule en double",IF(NOT(ISNUMBER(B81)),"Base à renseigner",IF(B81&lt;0,"Base négative à vérifier",IF(C81="","Pièce à préciser","Prêt"))))))</x:f>
      </x:c>
    </x:row>
    <x:row r="82" ht="35" customHeight="1">
      <x:c r="A82" s="41"/>
      <x:c r="B82" s="45"/>
      <x:c r="C82" s="38"/>
      <x:c r="D82" s="46" t="str">
        <x:f>IF(F82="Prêt",MIN(MAX(B82-'Pilotage'!$B$66,0),'Pilotage'!$B$67-'Pilotage'!$B$66),"")</x:f>
      </x:c>
      <x:c r="E82" s="46" t="str">
        <x:f>IF(F82="Prêt",MAX(B82-'Pilotage'!$B$67,0),"")</x:f>
      </x:c>
      <x:c r="F82" s="32" t="str">
        <x:f>IF(COUNTA(A82:C82)=0,"",IF(A82="","Matricule requis",IF(COUNTIFS($A$14:$A$113,A82)&gt;1,"Matricule en double",IF(NOT(ISNUMBER(B82)),"Base à renseigner",IF(B82&lt;0,"Base négative à vérifier",IF(C82="","Pièce à préciser","Prêt"))))))</x:f>
      </x:c>
    </x:row>
    <x:row r="83" ht="35" customHeight="1">
      <x:c r="A83" s="41"/>
      <x:c r="B83" s="45"/>
      <x:c r="C83" s="38"/>
      <x:c r="D83" s="46" t="str">
        <x:f>IF(F83="Prêt",MIN(MAX(B83-'Pilotage'!$B$66,0),'Pilotage'!$B$67-'Pilotage'!$B$66),"")</x:f>
      </x:c>
      <x:c r="E83" s="46" t="str">
        <x:f>IF(F83="Prêt",MAX(B83-'Pilotage'!$B$67,0),"")</x:f>
      </x:c>
      <x:c r="F83" s="32" t="str">
        <x:f>IF(COUNTA(A83:C83)=0,"",IF(A83="","Matricule requis",IF(COUNTIFS($A$14:$A$113,A83)&gt;1,"Matricule en double",IF(NOT(ISNUMBER(B83)),"Base à renseigner",IF(B83&lt;0,"Base négative à vérifier",IF(C83="","Pièce à préciser","Prêt"))))))</x:f>
      </x:c>
    </x:row>
    <x:row r="84" ht="35" customHeight="1">
      <x:c r="A84" s="41"/>
      <x:c r="B84" s="45"/>
      <x:c r="C84" s="38"/>
      <x:c r="D84" s="46" t="str">
        <x:f>IF(F84="Prêt",MIN(MAX(B84-'Pilotage'!$B$66,0),'Pilotage'!$B$67-'Pilotage'!$B$66),"")</x:f>
      </x:c>
      <x:c r="E84" s="46" t="str">
        <x:f>IF(F84="Prêt",MAX(B84-'Pilotage'!$B$67,0),"")</x:f>
      </x:c>
      <x:c r="F84" s="32" t="str">
        <x:f>IF(COUNTA(A84:C84)=0,"",IF(A84="","Matricule requis",IF(COUNTIFS($A$14:$A$113,A84)&gt;1,"Matricule en double",IF(NOT(ISNUMBER(B84)),"Base à renseigner",IF(B84&lt;0,"Base négative à vérifier",IF(C84="","Pièce à préciser","Prêt"))))))</x:f>
      </x:c>
    </x:row>
    <x:row r="85" ht="35" customHeight="1">
      <x:c r="A85" s="41"/>
      <x:c r="B85" s="45"/>
      <x:c r="C85" s="38"/>
      <x:c r="D85" s="46" t="str">
        <x:f>IF(F85="Prêt",MIN(MAX(B85-'Pilotage'!$B$66,0),'Pilotage'!$B$67-'Pilotage'!$B$66),"")</x:f>
      </x:c>
      <x:c r="E85" s="46" t="str">
        <x:f>IF(F85="Prêt",MAX(B85-'Pilotage'!$B$67,0),"")</x:f>
      </x:c>
      <x:c r="F85" s="32" t="str">
        <x:f>IF(COUNTA(A85:C85)=0,"",IF(A85="","Matricule requis",IF(COUNTIFS($A$14:$A$113,A85)&gt;1,"Matricule en double",IF(NOT(ISNUMBER(B85)),"Base à renseigner",IF(B85&lt;0,"Base négative à vérifier",IF(C85="","Pièce à préciser","Prêt"))))))</x:f>
      </x:c>
    </x:row>
    <x:row r="86" ht="35" customHeight="1">
      <x:c r="A86" s="41"/>
      <x:c r="B86" s="45"/>
      <x:c r="C86" s="38"/>
      <x:c r="D86" s="46" t="str">
        <x:f>IF(F86="Prêt",MIN(MAX(B86-'Pilotage'!$B$66,0),'Pilotage'!$B$67-'Pilotage'!$B$66),"")</x:f>
      </x:c>
      <x:c r="E86" s="46" t="str">
        <x:f>IF(F86="Prêt",MAX(B86-'Pilotage'!$B$67,0),"")</x:f>
      </x:c>
      <x:c r="F86" s="32" t="str">
        <x:f>IF(COUNTA(A86:C86)=0,"",IF(A86="","Matricule requis",IF(COUNTIFS($A$14:$A$113,A86)&gt;1,"Matricule en double",IF(NOT(ISNUMBER(B86)),"Base à renseigner",IF(B86&lt;0,"Base négative à vérifier",IF(C86="","Pièce à préciser","Prêt"))))))</x:f>
      </x:c>
    </x:row>
    <x:row r="87" ht="35" customHeight="1">
      <x:c r="A87" s="41"/>
      <x:c r="B87" s="45"/>
      <x:c r="C87" s="38"/>
      <x:c r="D87" s="46" t="str">
        <x:f>IF(F87="Prêt",MIN(MAX(B87-'Pilotage'!$B$66,0),'Pilotage'!$B$67-'Pilotage'!$B$66),"")</x:f>
      </x:c>
      <x:c r="E87" s="46" t="str">
        <x:f>IF(F87="Prêt",MAX(B87-'Pilotage'!$B$67,0),"")</x:f>
      </x:c>
      <x:c r="F87" s="32" t="str">
        <x:f>IF(COUNTA(A87:C87)=0,"",IF(A87="","Matricule requis",IF(COUNTIFS($A$14:$A$113,A87)&gt;1,"Matricule en double",IF(NOT(ISNUMBER(B87)),"Base à renseigner",IF(B87&lt;0,"Base négative à vérifier",IF(C87="","Pièce à préciser","Prêt"))))))</x:f>
      </x:c>
    </x:row>
    <x:row r="88" ht="35" customHeight="1">
      <x:c r="A88" s="41"/>
      <x:c r="B88" s="45"/>
      <x:c r="C88" s="38"/>
      <x:c r="D88" s="46" t="str">
        <x:f>IF(F88="Prêt",MIN(MAX(B88-'Pilotage'!$B$66,0),'Pilotage'!$B$67-'Pilotage'!$B$66),"")</x:f>
      </x:c>
      <x:c r="E88" s="46" t="str">
        <x:f>IF(F88="Prêt",MAX(B88-'Pilotage'!$B$67,0),"")</x:f>
      </x:c>
      <x:c r="F88" s="32" t="str">
        <x:f>IF(COUNTA(A88:C88)=0,"",IF(A88="","Matricule requis",IF(COUNTIFS($A$14:$A$113,A88)&gt;1,"Matricule en double",IF(NOT(ISNUMBER(B88)),"Base à renseigner",IF(B88&lt;0,"Base négative à vérifier",IF(C88="","Pièce à préciser","Prêt"))))))</x:f>
      </x:c>
    </x:row>
    <x:row r="89" ht="35" customHeight="1">
      <x:c r="A89" s="41"/>
      <x:c r="B89" s="45"/>
      <x:c r="C89" s="38"/>
      <x:c r="D89" s="46" t="str">
        <x:f>IF(F89="Prêt",MIN(MAX(B89-'Pilotage'!$B$66,0),'Pilotage'!$B$67-'Pilotage'!$B$66),"")</x:f>
      </x:c>
      <x:c r="E89" s="46" t="str">
        <x:f>IF(F89="Prêt",MAX(B89-'Pilotage'!$B$67,0),"")</x:f>
      </x:c>
      <x:c r="F89" s="32" t="str">
        <x:f>IF(COUNTA(A89:C89)=0,"",IF(A89="","Matricule requis",IF(COUNTIFS($A$14:$A$113,A89)&gt;1,"Matricule en double",IF(NOT(ISNUMBER(B89)),"Base à renseigner",IF(B89&lt;0,"Base négative à vérifier",IF(C89="","Pièce à préciser","Prêt"))))))</x:f>
      </x:c>
    </x:row>
    <x:row r="90" ht="35" customHeight="1">
      <x:c r="A90" s="41"/>
      <x:c r="B90" s="45"/>
      <x:c r="C90" s="38"/>
      <x:c r="D90" s="46" t="str">
        <x:f>IF(F90="Prêt",MIN(MAX(B90-'Pilotage'!$B$66,0),'Pilotage'!$B$67-'Pilotage'!$B$66),"")</x:f>
      </x:c>
      <x:c r="E90" s="46" t="str">
        <x:f>IF(F90="Prêt",MAX(B90-'Pilotage'!$B$67,0),"")</x:f>
      </x:c>
      <x:c r="F90" s="32" t="str">
        <x:f>IF(COUNTA(A90:C90)=0,"",IF(A90="","Matricule requis",IF(COUNTIFS($A$14:$A$113,A90)&gt;1,"Matricule en double",IF(NOT(ISNUMBER(B90)),"Base à renseigner",IF(B90&lt;0,"Base négative à vérifier",IF(C90="","Pièce à préciser","Prêt"))))))</x:f>
      </x:c>
    </x:row>
    <x:row r="91" ht="35" customHeight="1">
      <x:c r="A91" s="41"/>
      <x:c r="B91" s="45"/>
      <x:c r="C91" s="38"/>
      <x:c r="D91" s="46" t="str">
        <x:f>IF(F91="Prêt",MIN(MAX(B91-'Pilotage'!$B$66,0),'Pilotage'!$B$67-'Pilotage'!$B$66),"")</x:f>
      </x:c>
      <x:c r="E91" s="46" t="str">
        <x:f>IF(F91="Prêt",MAX(B91-'Pilotage'!$B$67,0),"")</x:f>
      </x:c>
      <x:c r="F91" s="32" t="str">
        <x:f>IF(COUNTA(A91:C91)=0,"",IF(A91="","Matricule requis",IF(COUNTIFS($A$14:$A$113,A91)&gt;1,"Matricule en double",IF(NOT(ISNUMBER(B91)),"Base à renseigner",IF(B91&lt;0,"Base négative à vérifier",IF(C91="","Pièce à préciser","Prêt"))))))</x:f>
      </x:c>
    </x:row>
    <x:row r="92" ht="35" customHeight="1">
      <x:c r="A92" s="41"/>
      <x:c r="B92" s="45"/>
      <x:c r="C92" s="38"/>
      <x:c r="D92" s="46" t="str">
        <x:f>IF(F92="Prêt",MIN(MAX(B92-'Pilotage'!$B$66,0),'Pilotage'!$B$67-'Pilotage'!$B$66),"")</x:f>
      </x:c>
      <x:c r="E92" s="46" t="str">
        <x:f>IF(F92="Prêt",MAX(B92-'Pilotage'!$B$67,0),"")</x:f>
      </x:c>
      <x:c r="F92" s="32" t="str">
        <x:f>IF(COUNTA(A92:C92)=0,"",IF(A92="","Matricule requis",IF(COUNTIFS($A$14:$A$113,A92)&gt;1,"Matricule en double",IF(NOT(ISNUMBER(B92)),"Base à renseigner",IF(B92&lt;0,"Base négative à vérifier",IF(C92="","Pièce à préciser","Prêt"))))))</x:f>
      </x:c>
    </x:row>
    <x:row r="93" ht="35" customHeight="1">
      <x:c r="A93" s="41"/>
      <x:c r="B93" s="45"/>
      <x:c r="C93" s="38"/>
      <x:c r="D93" s="46" t="str">
        <x:f>IF(F93="Prêt",MIN(MAX(B93-'Pilotage'!$B$66,0),'Pilotage'!$B$67-'Pilotage'!$B$66),"")</x:f>
      </x:c>
      <x:c r="E93" s="46" t="str">
        <x:f>IF(F93="Prêt",MAX(B93-'Pilotage'!$B$67,0),"")</x:f>
      </x:c>
      <x:c r="F93" s="32" t="str">
        <x:f>IF(COUNTA(A93:C93)=0,"",IF(A93="","Matricule requis",IF(COUNTIFS($A$14:$A$113,A93)&gt;1,"Matricule en double",IF(NOT(ISNUMBER(B93)),"Base à renseigner",IF(B93&lt;0,"Base négative à vérifier",IF(C93="","Pièce à préciser","Prêt"))))))</x:f>
      </x:c>
    </x:row>
    <x:row r="94" ht="35" customHeight="1">
      <x:c r="A94" s="41"/>
      <x:c r="B94" s="45"/>
      <x:c r="C94" s="38"/>
      <x:c r="D94" s="46" t="str">
        <x:f>IF(F94="Prêt",MIN(MAX(B94-'Pilotage'!$B$66,0),'Pilotage'!$B$67-'Pilotage'!$B$66),"")</x:f>
      </x:c>
      <x:c r="E94" s="46" t="str">
        <x:f>IF(F94="Prêt",MAX(B94-'Pilotage'!$B$67,0),"")</x:f>
      </x:c>
      <x:c r="F94" s="32" t="str">
        <x:f>IF(COUNTA(A94:C94)=0,"",IF(A94="","Matricule requis",IF(COUNTIFS($A$14:$A$113,A94)&gt;1,"Matricule en double",IF(NOT(ISNUMBER(B94)),"Base à renseigner",IF(B94&lt;0,"Base négative à vérifier",IF(C94="","Pièce à préciser","Prêt"))))))</x:f>
      </x:c>
    </x:row>
    <x:row r="95" ht="35" customHeight="1">
      <x:c r="A95" s="41"/>
      <x:c r="B95" s="45"/>
      <x:c r="C95" s="38"/>
      <x:c r="D95" s="46" t="str">
        <x:f>IF(F95="Prêt",MIN(MAX(B95-'Pilotage'!$B$66,0),'Pilotage'!$B$67-'Pilotage'!$B$66),"")</x:f>
      </x:c>
      <x:c r="E95" s="46" t="str">
        <x:f>IF(F95="Prêt",MAX(B95-'Pilotage'!$B$67,0),"")</x:f>
      </x:c>
      <x:c r="F95" s="32" t="str">
        <x:f>IF(COUNTA(A95:C95)=0,"",IF(A95="","Matricule requis",IF(COUNTIFS($A$14:$A$113,A95)&gt;1,"Matricule en double",IF(NOT(ISNUMBER(B95)),"Base à renseigner",IF(B95&lt;0,"Base négative à vérifier",IF(C95="","Pièce à préciser","Prêt"))))))</x:f>
      </x:c>
    </x:row>
    <x:row r="96" ht="35" customHeight="1">
      <x:c r="A96" s="41"/>
      <x:c r="B96" s="45"/>
      <x:c r="C96" s="38"/>
      <x:c r="D96" s="46" t="str">
        <x:f>IF(F96="Prêt",MIN(MAX(B96-'Pilotage'!$B$66,0),'Pilotage'!$B$67-'Pilotage'!$B$66),"")</x:f>
      </x:c>
      <x:c r="E96" s="46" t="str">
        <x:f>IF(F96="Prêt",MAX(B96-'Pilotage'!$B$67,0),"")</x:f>
      </x:c>
      <x:c r="F96" s="32" t="str">
        <x:f>IF(COUNTA(A96:C96)=0,"",IF(A96="","Matricule requis",IF(COUNTIFS($A$14:$A$113,A96)&gt;1,"Matricule en double",IF(NOT(ISNUMBER(B96)),"Base à renseigner",IF(B96&lt;0,"Base négative à vérifier",IF(C96="","Pièce à préciser","Prêt"))))))</x:f>
      </x:c>
    </x:row>
    <x:row r="97" ht="35" customHeight="1">
      <x:c r="A97" s="41"/>
      <x:c r="B97" s="45"/>
      <x:c r="C97" s="38"/>
      <x:c r="D97" s="46" t="str">
        <x:f>IF(F97="Prêt",MIN(MAX(B97-'Pilotage'!$B$66,0),'Pilotage'!$B$67-'Pilotage'!$B$66),"")</x:f>
      </x:c>
      <x:c r="E97" s="46" t="str">
        <x:f>IF(F97="Prêt",MAX(B97-'Pilotage'!$B$67,0),"")</x:f>
      </x:c>
      <x:c r="F97" s="32" t="str">
        <x:f>IF(COUNTA(A97:C97)=0,"",IF(A97="","Matricule requis",IF(COUNTIFS($A$14:$A$113,A97)&gt;1,"Matricule en double",IF(NOT(ISNUMBER(B97)),"Base à renseigner",IF(B97&lt;0,"Base négative à vérifier",IF(C97="","Pièce à préciser","Prêt"))))))</x:f>
      </x:c>
    </x:row>
    <x:row r="98" ht="35" customHeight="1">
      <x:c r="A98" s="41"/>
      <x:c r="B98" s="45"/>
      <x:c r="C98" s="38"/>
      <x:c r="D98" s="46" t="str">
        <x:f>IF(F98="Prêt",MIN(MAX(B98-'Pilotage'!$B$66,0),'Pilotage'!$B$67-'Pilotage'!$B$66),"")</x:f>
      </x:c>
      <x:c r="E98" s="46" t="str">
        <x:f>IF(F98="Prêt",MAX(B98-'Pilotage'!$B$67,0),"")</x:f>
      </x:c>
      <x:c r="F98" s="32" t="str">
        <x:f>IF(COUNTA(A98:C98)=0,"",IF(A98="","Matricule requis",IF(COUNTIFS($A$14:$A$113,A98)&gt;1,"Matricule en double",IF(NOT(ISNUMBER(B98)),"Base à renseigner",IF(B98&lt;0,"Base négative à vérifier",IF(C98="","Pièce à préciser","Prêt"))))))</x:f>
      </x:c>
    </x:row>
    <x:row r="99" ht="35" customHeight="1">
      <x:c r="A99" s="41"/>
      <x:c r="B99" s="45"/>
      <x:c r="C99" s="38"/>
      <x:c r="D99" s="46" t="str">
        <x:f>IF(F99="Prêt",MIN(MAX(B99-'Pilotage'!$B$66,0),'Pilotage'!$B$67-'Pilotage'!$B$66),"")</x:f>
      </x:c>
      <x:c r="E99" s="46" t="str">
        <x:f>IF(F99="Prêt",MAX(B99-'Pilotage'!$B$67,0),"")</x:f>
      </x:c>
      <x:c r="F99" s="32" t="str">
        <x:f>IF(COUNTA(A99:C99)=0,"",IF(A99="","Matricule requis",IF(COUNTIFS($A$14:$A$113,A99)&gt;1,"Matricule en double",IF(NOT(ISNUMBER(B99)),"Base à renseigner",IF(B99&lt;0,"Base négative à vérifier",IF(C99="","Pièce à préciser","Prêt"))))))</x:f>
      </x:c>
    </x:row>
    <x:row r="100" ht="35" customHeight="1">
      <x:c r="A100" s="41"/>
      <x:c r="B100" s="45"/>
      <x:c r="C100" s="38"/>
      <x:c r="D100" s="46" t="str">
        <x:f>IF(F100="Prêt",MIN(MAX(B100-'Pilotage'!$B$66,0),'Pilotage'!$B$67-'Pilotage'!$B$66),"")</x:f>
      </x:c>
      <x:c r="E100" s="46" t="str">
        <x:f>IF(F100="Prêt",MAX(B100-'Pilotage'!$B$67,0),"")</x:f>
      </x:c>
      <x:c r="F100" s="32" t="str">
        <x:f>IF(COUNTA(A100:C100)=0,"",IF(A100="","Matricule requis",IF(COUNTIFS($A$14:$A$113,A100)&gt;1,"Matricule en double",IF(NOT(ISNUMBER(B100)),"Base à renseigner",IF(B100&lt;0,"Base négative à vérifier",IF(C100="","Pièce à préciser","Prêt"))))))</x:f>
      </x:c>
    </x:row>
    <x:row r="101" ht="35" customHeight="1">
      <x:c r="A101" s="41"/>
      <x:c r="B101" s="45"/>
      <x:c r="C101" s="38"/>
      <x:c r="D101" s="46" t="str">
        <x:f>IF(F101="Prêt",MIN(MAX(B101-'Pilotage'!$B$66,0),'Pilotage'!$B$67-'Pilotage'!$B$66),"")</x:f>
      </x:c>
      <x:c r="E101" s="46" t="str">
        <x:f>IF(F101="Prêt",MAX(B101-'Pilotage'!$B$67,0),"")</x:f>
      </x:c>
      <x:c r="F101" s="32" t="str">
        <x:f>IF(COUNTA(A101:C101)=0,"",IF(A101="","Matricule requis",IF(COUNTIFS($A$14:$A$113,A101)&gt;1,"Matricule en double",IF(NOT(ISNUMBER(B101)),"Base à renseigner",IF(B101&lt;0,"Base négative à vérifier",IF(C101="","Pièce à préciser","Prêt"))))))</x:f>
      </x:c>
    </x:row>
    <x:row r="102" ht="35" customHeight="1">
      <x:c r="A102" s="41"/>
      <x:c r="B102" s="45"/>
      <x:c r="C102" s="38"/>
      <x:c r="D102" s="46" t="str">
        <x:f>IF(F102="Prêt",MIN(MAX(B102-'Pilotage'!$B$66,0),'Pilotage'!$B$67-'Pilotage'!$B$66),"")</x:f>
      </x:c>
      <x:c r="E102" s="46" t="str">
        <x:f>IF(F102="Prêt",MAX(B102-'Pilotage'!$B$67,0),"")</x:f>
      </x:c>
      <x:c r="F102" s="32" t="str">
        <x:f>IF(COUNTA(A102:C102)=0,"",IF(A102="","Matricule requis",IF(COUNTIFS($A$14:$A$113,A102)&gt;1,"Matricule en double",IF(NOT(ISNUMBER(B102)),"Base à renseigner",IF(B102&lt;0,"Base négative à vérifier",IF(C102="","Pièce à préciser","Prêt"))))))</x:f>
      </x:c>
    </x:row>
    <x:row r="103" ht="35" customHeight="1">
      <x:c r="A103" s="41"/>
      <x:c r="B103" s="45"/>
      <x:c r="C103" s="38"/>
      <x:c r="D103" s="46" t="str">
        <x:f>IF(F103="Prêt",MIN(MAX(B103-'Pilotage'!$B$66,0),'Pilotage'!$B$67-'Pilotage'!$B$66),"")</x:f>
      </x:c>
      <x:c r="E103" s="46" t="str">
        <x:f>IF(F103="Prêt",MAX(B103-'Pilotage'!$B$67,0),"")</x:f>
      </x:c>
      <x:c r="F103" s="32" t="str">
        <x:f>IF(COUNTA(A103:C103)=0,"",IF(A103="","Matricule requis",IF(COUNTIFS($A$14:$A$113,A103)&gt;1,"Matricule en double",IF(NOT(ISNUMBER(B103)),"Base à renseigner",IF(B103&lt;0,"Base négative à vérifier",IF(C103="","Pièce à préciser","Prêt"))))))</x:f>
      </x:c>
    </x:row>
    <x:row r="104" ht="35" customHeight="1">
      <x:c r="A104" s="41"/>
      <x:c r="B104" s="45"/>
      <x:c r="C104" s="38"/>
      <x:c r="D104" s="46" t="str">
        <x:f>IF(F104="Prêt",MIN(MAX(B104-'Pilotage'!$B$66,0),'Pilotage'!$B$67-'Pilotage'!$B$66),"")</x:f>
      </x:c>
      <x:c r="E104" s="46" t="str">
        <x:f>IF(F104="Prêt",MAX(B104-'Pilotage'!$B$67,0),"")</x:f>
      </x:c>
      <x:c r="F104" s="32" t="str">
        <x:f>IF(COUNTA(A104:C104)=0,"",IF(A104="","Matricule requis",IF(COUNTIFS($A$14:$A$113,A104)&gt;1,"Matricule en double",IF(NOT(ISNUMBER(B104)),"Base à renseigner",IF(B104&lt;0,"Base négative à vérifier",IF(C104="","Pièce à préciser","Prêt"))))))</x:f>
      </x:c>
    </x:row>
    <x:row r="105" ht="35" customHeight="1">
      <x:c r="A105" s="41"/>
      <x:c r="B105" s="45"/>
      <x:c r="C105" s="38"/>
      <x:c r="D105" s="46" t="str">
        <x:f>IF(F105="Prêt",MIN(MAX(B105-'Pilotage'!$B$66,0),'Pilotage'!$B$67-'Pilotage'!$B$66),"")</x:f>
      </x:c>
      <x:c r="E105" s="46" t="str">
        <x:f>IF(F105="Prêt",MAX(B105-'Pilotage'!$B$67,0),"")</x:f>
      </x:c>
      <x:c r="F105" s="32" t="str">
        <x:f>IF(COUNTA(A105:C105)=0,"",IF(A105="","Matricule requis",IF(COUNTIFS($A$14:$A$113,A105)&gt;1,"Matricule en double",IF(NOT(ISNUMBER(B105)),"Base à renseigner",IF(B105&lt;0,"Base négative à vérifier",IF(C105="","Pièce à préciser","Prêt"))))))</x:f>
      </x:c>
    </x:row>
    <x:row r="106" ht="35" customHeight="1">
      <x:c r="A106" s="41"/>
      <x:c r="B106" s="45"/>
      <x:c r="C106" s="38"/>
      <x:c r="D106" s="46" t="str">
        <x:f>IF(F106="Prêt",MIN(MAX(B106-'Pilotage'!$B$66,0),'Pilotage'!$B$67-'Pilotage'!$B$66),"")</x:f>
      </x:c>
      <x:c r="E106" s="46" t="str">
        <x:f>IF(F106="Prêt",MAX(B106-'Pilotage'!$B$67,0),"")</x:f>
      </x:c>
      <x:c r="F106" s="32" t="str">
        <x:f>IF(COUNTA(A106:C106)=0,"",IF(A106="","Matricule requis",IF(COUNTIFS($A$14:$A$113,A106)&gt;1,"Matricule en double",IF(NOT(ISNUMBER(B106)),"Base à renseigner",IF(B106&lt;0,"Base négative à vérifier",IF(C106="","Pièce à préciser","Prêt"))))))</x:f>
      </x:c>
    </x:row>
    <x:row r="107" ht="35" customHeight="1">
      <x:c r="A107" s="41"/>
      <x:c r="B107" s="45"/>
      <x:c r="C107" s="38"/>
      <x:c r="D107" s="46" t="str">
        <x:f>IF(F107="Prêt",MIN(MAX(B107-'Pilotage'!$B$66,0),'Pilotage'!$B$67-'Pilotage'!$B$66),"")</x:f>
      </x:c>
      <x:c r="E107" s="46" t="str">
        <x:f>IF(F107="Prêt",MAX(B107-'Pilotage'!$B$67,0),"")</x:f>
      </x:c>
      <x:c r="F107" s="32" t="str">
        <x:f>IF(COUNTA(A107:C107)=0,"",IF(A107="","Matricule requis",IF(COUNTIFS($A$14:$A$113,A107)&gt;1,"Matricule en double",IF(NOT(ISNUMBER(B107)),"Base à renseigner",IF(B107&lt;0,"Base négative à vérifier",IF(C107="","Pièce à préciser","Prêt"))))))</x:f>
      </x:c>
    </x:row>
    <x:row r="108" ht="35" customHeight="1">
      <x:c r="A108" s="41"/>
      <x:c r="B108" s="45"/>
      <x:c r="C108" s="38"/>
      <x:c r="D108" s="46" t="str">
        <x:f>IF(F108="Prêt",MIN(MAX(B108-'Pilotage'!$B$66,0),'Pilotage'!$B$67-'Pilotage'!$B$66),"")</x:f>
      </x:c>
      <x:c r="E108" s="46" t="str">
        <x:f>IF(F108="Prêt",MAX(B108-'Pilotage'!$B$67,0),"")</x:f>
      </x:c>
      <x:c r="F108" s="32" t="str">
        <x:f>IF(COUNTA(A108:C108)=0,"",IF(A108="","Matricule requis",IF(COUNTIFS($A$14:$A$113,A108)&gt;1,"Matricule en double",IF(NOT(ISNUMBER(B108)),"Base à renseigner",IF(B108&lt;0,"Base négative à vérifier",IF(C108="","Pièce à préciser","Prêt"))))))</x:f>
      </x:c>
    </x:row>
    <x:row r="109" ht="35" customHeight="1">
      <x:c r="A109" s="41"/>
      <x:c r="B109" s="45"/>
      <x:c r="C109" s="38"/>
      <x:c r="D109" s="46" t="str">
        <x:f>IF(F109="Prêt",MIN(MAX(B109-'Pilotage'!$B$66,0),'Pilotage'!$B$67-'Pilotage'!$B$66),"")</x:f>
      </x:c>
      <x:c r="E109" s="46" t="str">
        <x:f>IF(F109="Prêt",MAX(B109-'Pilotage'!$B$67,0),"")</x:f>
      </x:c>
      <x:c r="F109" s="32" t="str">
        <x:f>IF(COUNTA(A109:C109)=0,"",IF(A109="","Matricule requis",IF(COUNTIFS($A$14:$A$113,A109)&gt;1,"Matricule en double",IF(NOT(ISNUMBER(B109)),"Base à renseigner",IF(B109&lt;0,"Base négative à vérifier",IF(C109="","Pièce à préciser","Prêt"))))))</x:f>
      </x:c>
    </x:row>
    <x:row r="110" ht="35" customHeight="1">
      <x:c r="A110" s="41"/>
      <x:c r="B110" s="45"/>
      <x:c r="C110" s="38"/>
      <x:c r="D110" s="46" t="str">
        <x:f>IF(F110="Prêt",MIN(MAX(B110-'Pilotage'!$B$66,0),'Pilotage'!$B$67-'Pilotage'!$B$66),"")</x:f>
      </x:c>
      <x:c r="E110" s="46" t="str">
        <x:f>IF(F110="Prêt",MAX(B110-'Pilotage'!$B$67,0),"")</x:f>
      </x:c>
      <x:c r="F110" s="32" t="str">
        <x:f>IF(COUNTA(A110:C110)=0,"",IF(A110="","Matricule requis",IF(COUNTIFS($A$14:$A$113,A110)&gt;1,"Matricule en double",IF(NOT(ISNUMBER(B110)),"Base à renseigner",IF(B110&lt;0,"Base négative à vérifier",IF(C110="","Pièce à préciser","Prêt"))))))</x:f>
      </x:c>
    </x:row>
    <x:row r="111" ht="35" customHeight="1">
      <x:c r="A111" s="41"/>
      <x:c r="B111" s="45"/>
      <x:c r="C111" s="38"/>
      <x:c r="D111" s="46" t="str">
        <x:f>IF(F111="Prêt",MIN(MAX(B111-'Pilotage'!$B$66,0),'Pilotage'!$B$67-'Pilotage'!$B$66),"")</x:f>
      </x:c>
      <x:c r="E111" s="46" t="str">
        <x:f>IF(F111="Prêt",MAX(B111-'Pilotage'!$B$67,0),"")</x:f>
      </x:c>
      <x:c r="F111" s="32" t="str">
        <x:f>IF(COUNTA(A111:C111)=0,"",IF(A111="","Matricule requis",IF(COUNTIFS($A$14:$A$113,A111)&gt;1,"Matricule en double",IF(NOT(ISNUMBER(B111)),"Base à renseigner",IF(B111&lt;0,"Base négative à vérifier",IF(C111="","Pièce à préciser","Prêt"))))))</x:f>
      </x:c>
    </x:row>
    <x:row r="112" ht="35" customHeight="1">
      <x:c r="A112" s="41"/>
      <x:c r="B112" s="45"/>
      <x:c r="C112" s="38"/>
      <x:c r="D112" s="46" t="str">
        <x:f>IF(F112="Prêt",MIN(MAX(B112-'Pilotage'!$B$66,0),'Pilotage'!$B$67-'Pilotage'!$B$66),"")</x:f>
      </x:c>
      <x:c r="E112" s="46" t="str">
        <x:f>IF(F112="Prêt",MAX(B112-'Pilotage'!$B$67,0),"")</x:f>
      </x:c>
      <x:c r="F112" s="32" t="str">
        <x:f>IF(COUNTA(A112:C112)=0,"",IF(A112="","Matricule requis",IF(COUNTIFS($A$14:$A$113,A112)&gt;1,"Matricule en double",IF(NOT(ISNUMBER(B112)),"Base à renseigner",IF(B112&lt;0,"Base négative à vérifier",IF(C112="","Pièce à préciser","Prêt"))))))</x:f>
      </x:c>
    </x:row>
    <x:row r="113" ht="35" customHeight="1">
      <x:c r="A113" s="42"/>
      <x:c r="B113" s="47"/>
      <x:c r="C113" s="39"/>
      <x:c r="D113" s="48" t="str">
        <x:f>IF(F113="Prêt",MIN(MAX(B113-'Pilotage'!$B$66,0),'Pilotage'!$B$67-'Pilotage'!$B$66),"")</x:f>
      </x:c>
      <x:c r="E113" s="48" t="str">
        <x:f>IF(F113="Prêt",MAX(B113-'Pilotage'!$B$67,0),"")</x:f>
      </x:c>
      <x:c r="F113" s="33" t="str">
        <x:f>IF(COUNTA(A113:C113)=0,"",IF(A113="","Matricule requis",IF(COUNTIFS($A$14:$A$113,A113)&gt;1,"Matricule en double",IF(NOT(ISNUMBER(B113)),"Base à renseigner",IF(B113&lt;0,"Base négative à vérifier",IF(C113="","Pièce à préciser","Prêt"))))))</x:f>
      </x:c>
    </x:row>
    <x:row r="114" ht="29" customHeight="1">
      <x:c r="A114" s="2"/>
      <x:c r="B114" s="2"/>
      <x:c r="C114" s="2"/>
      <x:c r="D114" s="2"/>
      <x:c r="E114" s="2"/>
      <x:c r="F114" s="2"/>
    </x:row>
    <x:row r="115" ht="29" customHeight="1">
      <x:c r="A115" s="2" t="str">
        <x:v>FIN DE LA ZONE DE PAIE · 100 personnes maximum. Les données au-delà de la ligne 113 ne sont pas prises en compte.</x:v>
      </x:c>
      <x:c r="B115" s="2"/>
      <x:c r="C115" s="2"/>
      <x:c r="D115" s="2"/>
      <x:c r="E115" s="2"/>
      <x:c r="F115" s="2"/>
    </x:row>
  </x:sheetData>
  <x:conditionalFormatting sqref="F14:F113">
    <x:cfRule type="expression" dxfId="2" priority="1">
      <x:formula>AND($F14&lt;&gt;"",$F14&lt;&gt;"Prêt")</x:formula>
    </x:cfRule>
  </x:conditionalFormatting>
  <x:dataValidations count="1">
    <x:dataValidation type="decimal" operator="between" sqref="B14:B113">
      <x:formula1>0</x:formula1>
      <x:formula2>100000000000</x:formula2>
    </x:dataValidation>
  </x:dataValidations>
  <x:pageMargins left="0.7" right="0.7" top="0.75" bottom="0.75" header="0.3" footer="0.3"/>
  <x:tableParts count="1">
    <x:tablePart xmlns:r="http://schemas.openxmlformats.org/officeDocument/2006/relationships" r:id="Rd57dc5ef53954a4b"/>
  </x:tableParts>
</x:worksheet>
</file>

<file path=xl/worksheets/sheet4.xml><?xml version="1.0" encoding="utf-8"?>
<x:worksheet xmlns:x="http://schemas.openxmlformats.org/spreadsheetml/2006/main">
  <x:sheetPr>
    <x:tabColor rgb="FFE7E2F7"/>
  </x:sheetPr>
  <x:sheetViews>
    <x:sheetView showGridLines="0" workbookViewId="0">
      <x:pane xSplit="2" ySplit="13" topLeftCell="C14" activePane="bottomRight" state="frozen"/>
    </x:sheetView>
  </x:sheetViews>
  <x:sheetFormatPr defaultRowHeight="15"/>
  <x:cols>
    <x:col min="1" max="1" width="14" hidden="0" customWidth="1"/>
    <x:col min="2" max="2" width="28.110000610351562" hidden="0" customWidth="1"/>
    <x:col min="3" max="3" width="15.779999732971191" hidden="0" customWidth="1"/>
    <x:col min="4" max="4" width="15.779999732971191" hidden="0" customWidth="1"/>
    <x:col min="5" max="5" width="17.440000534057617" hidden="0" customWidth="1"/>
    <x:col min="6" max="6" width="27" hidden="0" customWidth="1"/>
    <x:col min="7" max="7" width="35.33000183105469" hidden="0" customWidth="1"/>
    <x:col min="8" max="8" width="28.219999313354492" hidden="0" customWidth="1"/>
  </x:cols>
  <x:sheetData>
    <x:row r="1" ht="8" customHeight="1">
      <x:c r="A1" s="2"/>
      <x:c r="B1" s="2"/>
      <x:c r="C1" s="2"/>
      <x:c r="D1" s="2"/>
      <x:c r="E1" s="2"/>
      <x:c r="F1" s="2"/>
      <x:c r="G1" s="2"/>
      <x:c r="H1" s="2"/>
    </x:row>
    <x:row r="2" ht="30" customHeight="1">
      <x:c r="A2" s="3" t="str">
        <x:v>Balance 2026 · importer puis qualifier</x:v>
      </x:c>
      <x:c r="B2" s="2"/>
      <x:c r="C2" s="2"/>
      <x:c r="D2" s="2"/>
      <x:c r="E2" s="2"/>
      <x:c r="F2" s="2"/>
      <x:c r="G2" s="2"/>
      <x:c r="H2" s="2"/>
    </x:row>
    <x:row r="3" ht="34" customHeight="1">
      <x:c r="A3" s="5" t="str">
        <x:v>500 lignes · Coller les VALEURS dans A14:D513 : compte, libellé, solde débiteur, solde créditeur. Sans en-tête ni total. Montants HT pour les produits.</x:v>
      </x:c>
      <x:c r="B3" s="5"/>
      <x:c r="C3" s="5"/>
      <x:c r="D3" s="5"/>
      <x:c r="E3" s="5"/>
      <x:c r="F3" s="5"/>
      <x:c r="G3" s="5"/>
      <x:c r="H3" s="5"/>
    </x:row>
    <x:row r="4" ht="4" customHeight="1">
      <x:c r="A4" s="2"/>
      <x:c r="B4" s="2"/>
      <x:c r="C4" s="2"/>
      <x:c r="D4" s="2"/>
      <x:c r="E4" s="2"/>
      <x:c r="F4" s="2"/>
      <x:c r="G4" s="2"/>
      <x:c r="H4" s="2"/>
    </x:row>
    <x:row r="5" ht="34" customHeight="1">
      <x:c r="A5" s="10" t="str">
        <x:v>Période validée ?</x:v>
      </x:c>
      <x:c r="B5" s="14"/>
      <x:c r="C5" s="10" t="str">
        <x:v>TS isolée et validée ?</x:v>
      </x:c>
      <x:c r="D5" s="14"/>
      <x:c r="E5" s="10" t="str">
        <x:v>État de l’import</x:v>
      </x:c>
      <x:c r="F5" s="10" t="str">
        <x:f>IF(COUNTA(A514:D514)&gt;0,"Capacité dépassée",IF(COUNT(C14:D513)=0,"Balance à importer",IF(ROWS(H14:H513)-COUNTBLANK(H14:H513)-COUNTIFS(H14:H513,"Prêt")&gt;0,"Lignes à corriger",IF(ABS(F10)&gt;0.01,"Balance déséquilibrée",IF(B5&lt;&gt;"Oui","Période à confirmer",IF(D5&lt;&gt;"Oui","TS à confirmer","Prêt"))))))</x:f>
        <x:v>Balance à importer</x:v>
      </x:c>
      <x:c r="G5" s="2"/>
      <x:c r="H5" s="2"/>
    </x:row>
    <x:row r="6" ht="30" customHeight="1">
      <x:c r="A6" s="2" t="str">
        <x:v>Période = situation 2026 avant régularisation. D5 = seule charge TS rattachée à 2026 et dette TS 447 isolées. Ventilation des comptes mixtes : voir Guide.</x:v>
      </x:c>
      <x:c r="B6" s="2"/>
      <x:c r="C6" s="2"/>
      <x:c r="D6" s="2"/>
      <x:c r="E6" s="2"/>
      <x:c r="F6" s="2"/>
      <x:c r="G6" s="2"/>
      <x:c r="H6" s="2"/>
    </x:row>
    <x:row r="7" ht="42" customHeight="1">
      <x:c r="A7" s="10"/>
      <x:c r="B7" s="10"/>
      <x:c r="C7" s="10"/>
      <x:c r="D7" s="10"/>
      <x:c r="E7" s="10"/>
      <x:c r="F7" s="10"/>
      <x:c r="G7" s="2"/>
      <x:c r="H7" s="2"/>
    </x:row>
    <x:row r="8" ht="30" customHeight="1">
      <x:c r="A8" s="2" t="str">
        <x:v>Qualifier uniquement les comptes de TS. Pour un compte 447 partagé, isoler la TS à partir du grand livre ; une balance globale ne permet pas cette séparation.</x:v>
      </x:c>
      <x:c r="B8" s="2"/>
      <x:c r="C8" s="2"/>
      <x:c r="D8" s="2"/>
      <x:c r="E8" s="2"/>
      <x:c r="F8" s="2"/>
      <x:c r="G8" s="2"/>
      <x:c r="H8" s="2"/>
    </x:row>
    <x:row r="9" ht="6" customHeight="1">
      <x:c r="A9" s="2"/>
      <x:c r="B9" s="2"/>
      <x:c r="C9" s="2"/>
      <x:c r="D9" s="2"/>
      <x:c r="E9" s="2"/>
      <x:c r="F9" s="2"/>
      <x:c r="G9" s="2"/>
      <x:c r="H9" s="2"/>
    </x:row>
    <x:row r="10" ht="42" customHeight="1">
      <x:c r="A10" s="10" t="str">
        <x:v>Charge TS de 2026</x:v>
      </x:c>
      <x:c r="B10" s="55" t="str">
        <x:f>IF(F5="Prêt",SUMIFS(E14:E513,F14:F513,"Charge TS"),"")</x:f>
      </x:c>
      <x:c r="C10" s="10" t="str">
        <x:v>Dette TS comptabilisée</x:v>
      </x:c>
      <x:c r="D10" s="55" t="str">
        <x:f>IF(F5="Prêt",-SUMIFS(E14:E513,F14:F513,"Dette TS"),"")</x:f>
      </x:c>
      <x:c r="E10" s="10" t="str">
        <x:v>Écart D − C importé</x:v>
      </x:c>
      <x:c r="F10" s="55" t="str">
        <x:f>IF(COUNT(C14:D513)=0,"",ROUND(SUM(C14:C513)-SUM(D14:D513),2))</x:f>
      </x:c>
      <x:c r="G10" s="2"/>
      <x:c r="H10" s="2"/>
    </x:row>
    <x:row r="11" ht="6" customHeight="1">
      <x:c r="A11" s="2"/>
      <x:c r="B11" s="2"/>
      <x:c r="C11" s="2"/>
      <x:c r="D11" s="2"/>
      <x:c r="E11" s="2"/>
      <x:c r="F11" s="2"/>
      <x:c r="G11" s="2"/>
      <x:c r="H11" s="2"/>
    </x:row>
    <x:row r="12" ht="30" customHeight="1">
      <x:c r="A12" s="2" t="str">
        <x:v>Bleu : import et choix. Blanc : formules. Une ligne sans aucun solde n’est pas acceptée ; un seul côté vide vaut zéro. Capacité fixe : 500 lignes.</x:v>
      </x:c>
      <x:c r="B12" s="2"/>
      <x:c r="C12" s="2"/>
      <x:c r="D12" s="2"/>
      <x:c r="E12" s="2"/>
      <x:c r="F12" s="2"/>
      <x:c r="G12" s="2"/>
      <x:c r="H12" s="2"/>
    </x:row>
    <x:row r="13" ht="44" customHeight="1">
      <x:c r="A13" s="12" t="str">
        <x:v>Compte</x:v>
      </x:c>
      <x:c r="B13" s="12" t="str">
        <x:v>Libellé</x:v>
      </x:c>
      <x:c r="C13" s="12" t="str">
        <x:v>Solde débiteur €</x:v>
      </x:c>
      <x:c r="D13" s="12" t="str">
        <x:v>Solde créditeur €</x:v>
      </x:c>
      <x:c r="E13" s="12" t="str">
        <x:v>Débit − crédit €</x:v>
      </x:c>
      <x:c r="F13" s="12" t="str">
        <x:v>Qualification</x:v>
      </x:c>
      <x:c r="G13" s="12" t="str">
        <x:v>Justification / pièce</x:v>
      </x:c>
      <x:c r="H13" s="12" t="str">
        <x:v>Validité de la ligne</x:v>
      </x:c>
    </x:row>
    <x:row r="14" ht="35" customHeight="1">
      <x:c r="A14" s="40"/>
      <x:c r="B14" s="49"/>
      <x:c r="C14" s="43"/>
      <x:c r="D14" s="43"/>
      <x:c r="E14" s="44" t="str">
        <x:f>IF(COUNTA(A14:D14)=0,"",IF(AND(OR(C14="",ISNUMBER(C14)),OR(D14="",ISNUMBER(D14)),COUNT(C14:D14)&gt;0,C14&gt;=0,D14&gt;=0),SUM(C14)-SUM(D14),""))</x:f>
      </x:c>
      <x:c r="F14" s="37"/>
      <x:c r="G14" s="49"/>
      <x:c r="H14" s="52" t="str">
        <x:f>IF(COUNTA(A14:D14,F14:G14)=0,"",IF(OR(A14="",B14=""),"Compte / libellé requis",IF(NOT(AND(LEN(TRIM(A14))&gt;=3,OR(LEFT(TRIM(A14),1)="1",LEFT(TRIM(A14),1)="2",LEFT(TRIM(A14),1)="3",LEFT(TRIM(A14),1)="4",LEFT(TRIM(A14),1)="5",LEFT(TRIM(A14),1)="6",LEFT(TRIM(A14),1)="7",LEFT(TRIM(A14),1)="8",LEFT(TRIM(A14),1)="9"))),"Compte à corriger",IF(NOT(AND(OR(C14="",ISNUMBER(C14)),OR(D14="",ISNUMBER(D14)),COUNT(C14:D14)&gt;0,C14&gt;=0,D14&gt;=0)),"Soldes à corriger",IF(COUNTIFS($A$14:$A$513,A14,$B$14:$B$513,B14,$C$14:$C$513,C14,$D$14:$D$513,D14,$F$14:$F$513,F14,$G$14:$G$513,G14)&gt;1,"Doublon exact",IF(AND(F14&lt;&gt;"",F14&lt;&gt;"Charge TS",F14&lt;&gt;"Dette TS",F14&lt;&gt;"Autre"),"Choix à corriger",IF(AND(F14="Charge TS",LEFT(TRIM(A14),4)&lt;&gt;"6311"),"Compte charge incohérent",IF(AND(F14="Dette TS",LEFT(TRIM(A14),3)&lt;&gt;"447"),"Compte dette incohérent",IF(AND(OR(LEFT(TRIM(A14),4)="6311",LEFT(TRIM(A14),3)="447"),F14=""),"TS à qualifier","Prêt")))))))))</x:f>
      </x:c>
    </x:row>
    <x:row r="15" ht="35" customHeight="1">
      <x:c r="A15" s="41"/>
      <x:c r="B15" s="50"/>
      <x:c r="C15" s="45"/>
      <x:c r="D15" s="45"/>
      <x:c r="E15" s="46" t="str">
        <x:f>IF(COUNTA(A15:D15)=0,"",IF(AND(OR(C15="",ISNUMBER(C15)),OR(D15="",ISNUMBER(D15)),COUNT(C15:D15)&gt;0,C15&gt;=0,D15&gt;=0),SUM(C15)-SUM(D15),""))</x:f>
      </x:c>
      <x:c r="F15" s="38"/>
      <x:c r="G15" s="50"/>
      <x:c r="H15" s="53" t="str">
        <x:f>IF(COUNTA(A15:D15,F15:G15)=0,"",IF(OR(A15="",B15=""),"Compte / libellé requis",IF(NOT(AND(LEN(TRIM(A15))&gt;=3,OR(LEFT(TRIM(A15),1)="1",LEFT(TRIM(A15),1)="2",LEFT(TRIM(A15),1)="3",LEFT(TRIM(A15),1)="4",LEFT(TRIM(A15),1)="5",LEFT(TRIM(A15),1)="6",LEFT(TRIM(A15),1)="7",LEFT(TRIM(A15),1)="8",LEFT(TRIM(A15),1)="9"))),"Compte à corriger",IF(NOT(AND(OR(C15="",ISNUMBER(C15)),OR(D15="",ISNUMBER(D15)),COUNT(C15:D15)&gt;0,C15&gt;=0,D15&gt;=0)),"Soldes à corriger",IF(COUNTIFS($A$14:$A$513,A15,$B$14:$B$513,B15,$C$14:$C$513,C15,$D$14:$D$513,D15,$F$14:$F$513,F15,$G$14:$G$513,G15)&gt;1,"Doublon exact",IF(AND(F15&lt;&gt;"",F15&lt;&gt;"Charge TS",F15&lt;&gt;"Dette TS",F15&lt;&gt;"Autre"),"Choix à corriger",IF(AND(F15="Charge TS",LEFT(TRIM(A15),4)&lt;&gt;"6311"),"Compte charge incohérent",IF(AND(F15="Dette TS",LEFT(TRIM(A15),3)&lt;&gt;"447"),"Compte dette incohérent",IF(AND(OR(LEFT(TRIM(A15),4)="6311",LEFT(TRIM(A15),3)="447"),F15=""),"TS à qualifier","Prêt")))))))))</x:f>
      </x:c>
    </x:row>
    <x:row r="16" ht="35" customHeight="1">
      <x:c r="A16" s="41"/>
      <x:c r="B16" s="50"/>
      <x:c r="C16" s="45"/>
      <x:c r="D16" s="45"/>
      <x:c r="E16" s="46" t="str">
        <x:f>IF(COUNTA(A16:D16)=0,"",IF(AND(OR(C16="",ISNUMBER(C16)),OR(D16="",ISNUMBER(D16)),COUNT(C16:D16)&gt;0,C16&gt;=0,D16&gt;=0),SUM(C16)-SUM(D16),""))</x:f>
      </x:c>
      <x:c r="F16" s="38"/>
      <x:c r="G16" s="50"/>
      <x:c r="H16" s="53" t="str">
        <x:f>IF(COUNTA(A16:D16,F16:G16)=0,"",IF(OR(A16="",B16=""),"Compte / libellé requis",IF(NOT(AND(LEN(TRIM(A16))&gt;=3,OR(LEFT(TRIM(A16),1)="1",LEFT(TRIM(A16),1)="2",LEFT(TRIM(A16),1)="3",LEFT(TRIM(A16),1)="4",LEFT(TRIM(A16),1)="5",LEFT(TRIM(A16),1)="6",LEFT(TRIM(A16),1)="7",LEFT(TRIM(A16),1)="8",LEFT(TRIM(A16),1)="9"))),"Compte à corriger",IF(NOT(AND(OR(C16="",ISNUMBER(C16)),OR(D16="",ISNUMBER(D16)),COUNT(C16:D16)&gt;0,C16&gt;=0,D16&gt;=0)),"Soldes à corriger",IF(COUNTIFS($A$14:$A$513,A16,$B$14:$B$513,B16,$C$14:$C$513,C16,$D$14:$D$513,D16,$F$14:$F$513,F16,$G$14:$G$513,G16)&gt;1,"Doublon exact",IF(AND(F16&lt;&gt;"",F16&lt;&gt;"Charge TS",F16&lt;&gt;"Dette TS",F16&lt;&gt;"Autre"),"Choix à corriger",IF(AND(F16="Charge TS",LEFT(TRIM(A16),4)&lt;&gt;"6311"),"Compte charge incohérent",IF(AND(F16="Dette TS",LEFT(TRIM(A16),3)&lt;&gt;"447"),"Compte dette incohérent",IF(AND(OR(LEFT(TRIM(A16),4)="6311",LEFT(TRIM(A16),3)="447"),F16=""),"TS à qualifier","Prêt")))))))))</x:f>
      </x:c>
    </x:row>
    <x:row r="17" ht="35" customHeight="1">
      <x:c r="A17" s="41"/>
      <x:c r="B17" s="50"/>
      <x:c r="C17" s="45"/>
      <x:c r="D17" s="45"/>
      <x:c r="E17" s="46" t="str">
        <x:f>IF(COUNTA(A17:D17)=0,"",IF(AND(OR(C17="",ISNUMBER(C17)),OR(D17="",ISNUMBER(D17)),COUNT(C17:D17)&gt;0,C17&gt;=0,D17&gt;=0),SUM(C17)-SUM(D17),""))</x:f>
      </x:c>
      <x:c r="F17" s="38"/>
      <x:c r="G17" s="50"/>
      <x:c r="H17" s="53" t="str">
        <x:f>IF(COUNTA(A17:D17,F17:G17)=0,"",IF(OR(A17="",B17=""),"Compte / libellé requis",IF(NOT(AND(LEN(TRIM(A17))&gt;=3,OR(LEFT(TRIM(A17),1)="1",LEFT(TRIM(A17),1)="2",LEFT(TRIM(A17),1)="3",LEFT(TRIM(A17),1)="4",LEFT(TRIM(A17),1)="5",LEFT(TRIM(A17),1)="6",LEFT(TRIM(A17),1)="7",LEFT(TRIM(A17),1)="8",LEFT(TRIM(A17),1)="9"))),"Compte à corriger",IF(NOT(AND(OR(C17="",ISNUMBER(C17)),OR(D17="",ISNUMBER(D17)),COUNT(C17:D17)&gt;0,C17&gt;=0,D17&gt;=0)),"Soldes à corriger",IF(COUNTIFS($A$14:$A$513,A17,$B$14:$B$513,B17,$C$14:$C$513,C17,$D$14:$D$513,D17,$F$14:$F$513,F17,$G$14:$G$513,G17)&gt;1,"Doublon exact",IF(AND(F17&lt;&gt;"",F17&lt;&gt;"Charge TS",F17&lt;&gt;"Dette TS",F17&lt;&gt;"Autre"),"Choix à corriger",IF(AND(F17="Charge TS",LEFT(TRIM(A17),4)&lt;&gt;"6311"),"Compte charge incohérent",IF(AND(F17="Dette TS",LEFT(TRIM(A17),3)&lt;&gt;"447"),"Compte dette incohérent",IF(AND(OR(LEFT(TRIM(A17),4)="6311",LEFT(TRIM(A17),3)="447"),F17=""),"TS à qualifier","Prêt")))))))))</x:f>
      </x:c>
    </x:row>
    <x:row r="18" ht="35" customHeight="1">
      <x:c r="A18" s="41"/>
      <x:c r="B18" s="50"/>
      <x:c r="C18" s="45"/>
      <x:c r="D18" s="45"/>
      <x:c r="E18" s="46" t="str">
        <x:f>IF(COUNTA(A18:D18)=0,"",IF(AND(OR(C18="",ISNUMBER(C18)),OR(D18="",ISNUMBER(D18)),COUNT(C18:D18)&gt;0,C18&gt;=0,D18&gt;=0),SUM(C18)-SUM(D18),""))</x:f>
      </x:c>
      <x:c r="F18" s="38"/>
      <x:c r="G18" s="50"/>
      <x:c r="H18" s="53" t="str">
        <x:f>IF(COUNTA(A18:D18,F18:G18)=0,"",IF(OR(A18="",B18=""),"Compte / libellé requis",IF(NOT(AND(LEN(TRIM(A18))&gt;=3,OR(LEFT(TRIM(A18),1)="1",LEFT(TRIM(A18),1)="2",LEFT(TRIM(A18),1)="3",LEFT(TRIM(A18),1)="4",LEFT(TRIM(A18),1)="5",LEFT(TRIM(A18),1)="6",LEFT(TRIM(A18),1)="7",LEFT(TRIM(A18),1)="8",LEFT(TRIM(A18),1)="9"))),"Compte à corriger",IF(NOT(AND(OR(C18="",ISNUMBER(C18)),OR(D18="",ISNUMBER(D18)),COUNT(C18:D18)&gt;0,C18&gt;=0,D18&gt;=0)),"Soldes à corriger",IF(COUNTIFS($A$14:$A$513,A18,$B$14:$B$513,B18,$C$14:$C$513,C18,$D$14:$D$513,D18,$F$14:$F$513,F18,$G$14:$G$513,G18)&gt;1,"Doublon exact",IF(AND(F18&lt;&gt;"",F18&lt;&gt;"Charge TS",F18&lt;&gt;"Dette TS",F18&lt;&gt;"Autre"),"Choix à corriger",IF(AND(F18="Charge TS",LEFT(TRIM(A18),4)&lt;&gt;"6311"),"Compte charge incohérent",IF(AND(F18="Dette TS",LEFT(TRIM(A18),3)&lt;&gt;"447"),"Compte dette incohérent",IF(AND(OR(LEFT(TRIM(A18),4)="6311",LEFT(TRIM(A18),3)="447"),F18=""),"TS à qualifier","Prêt")))))))))</x:f>
      </x:c>
    </x:row>
    <x:row r="19" ht="35" customHeight="1">
      <x:c r="A19" s="41"/>
      <x:c r="B19" s="50"/>
      <x:c r="C19" s="45"/>
      <x:c r="D19" s="45"/>
      <x:c r="E19" s="46" t="str">
        <x:f>IF(COUNTA(A19:D19)=0,"",IF(AND(OR(C19="",ISNUMBER(C19)),OR(D19="",ISNUMBER(D19)),COUNT(C19:D19)&gt;0,C19&gt;=0,D19&gt;=0),SUM(C19)-SUM(D19),""))</x:f>
      </x:c>
      <x:c r="F19" s="38"/>
      <x:c r="G19" s="50"/>
      <x:c r="H19" s="53" t="str">
        <x:f>IF(COUNTA(A19:D19,F19:G19)=0,"",IF(OR(A19="",B19=""),"Compte / libellé requis",IF(NOT(AND(LEN(TRIM(A19))&gt;=3,OR(LEFT(TRIM(A19),1)="1",LEFT(TRIM(A19),1)="2",LEFT(TRIM(A19),1)="3",LEFT(TRIM(A19),1)="4",LEFT(TRIM(A19),1)="5",LEFT(TRIM(A19),1)="6",LEFT(TRIM(A19),1)="7",LEFT(TRIM(A19),1)="8",LEFT(TRIM(A19),1)="9"))),"Compte à corriger",IF(NOT(AND(OR(C19="",ISNUMBER(C19)),OR(D19="",ISNUMBER(D19)),COUNT(C19:D19)&gt;0,C19&gt;=0,D19&gt;=0)),"Soldes à corriger",IF(COUNTIFS($A$14:$A$513,A19,$B$14:$B$513,B19,$C$14:$C$513,C19,$D$14:$D$513,D19,$F$14:$F$513,F19,$G$14:$G$513,G19)&gt;1,"Doublon exact",IF(AND(F19&lt;&gt;"",F19&lt;&gt;"Charge TS",F19&lt;&gt;"Dette TS",F19&lt;&gt;"Autre"),"Choix à corriger",IF(AND(F19="Charge TS",LEFT(TRIM(A19),4)&lt;&gt;"6311"),"Compte charge incohérent",IF(AND(F19="Dette TS",LEFT(TRIM(A19),3)&lt;&gt;"447"),"Compte dette incohérent",IF(AND(OR(LEFT(TRIM(A19),4)="6311",LEFT(TRIM(A19),3)="447"),F19=""),"TS à qualifier","Prêt")))))))))</x:f>
      </x:c>
    </x:row>
    <x:row r="20" ht="35" customHeight="1">
      <x:c r="A20" s="41"/>
      <x:c r="B20" s="50"/>
      <x:c r="C20" s="45"/>
      <x:c r="D20" s="45"/>
      <x:c r="E20" s="46" t="str">
        <x:f>IF(COUNTA(A20:D20)=0,"",IF(AND(OR(C20="",ISNUMBER(C20)),OR(D20="",ISNUMBER(D20)),COUNT(C20:D20)&gt;0,C20&gt;=0,D20&gt;=0),SUM(C20)-SUM(D20),""))</x:f>
      </x:c>
      <x:c r="F20" s="38"/>
      <x:c r="G20" s="50"/>
      <x:c r="H20" s="53" t="str">
        <x:f>IF(COUNTA(A20:D20,F20:G20)=0,"",IF(OR(A20="",B20=""),"Compte / libellé requis",IF(NOT(AND(LEN(TRIM(A20))&gt;=3,OR(LEFT(TRIM(A20),1)="1",LEFT(TRIM(A20),1)="2",LEFT(TRIM(A20),1)="3",LEFT(TRIM(A20),1)="4",LEFT(TRIM(A20),1)="5",LEFT(TRIM(A20),1)="6",LEFT(TRIM(A20),1)="7",LEFT(TRIM(A20),1)="8",LEFT(TRIM(A20),1)="9"))),"Compte à corriger",IF(NOT(AND(OR(C20="",ISNUMBER(C20)),OR(D20="",ISNUMBER(D20)),COUNT(C20:D20)&gt;0,C20&gt;=0,D20&gt;=0)),"Soldes à corriger",IF(COUNTIFS($A$14:$A$513,A20,$B$14:$B$513,B20,$C$14:$C$513,C20,$D$14:$D$513,D20,$F$14:$F$513,F20,$G$14:$G$513,G20)&gt;1,"Doublon exact",IF(AND(F20&lt;&gt;"",F20&lt;&gt;"Charge TS",F20&lt;&gt;"Dette TS",F20&lt;&gt;"Autre"),"Choix à corriger",IF(AND(F20="Charge TS",LEFT(TRIM(A20),4)&lt;&gt;"6311"),"Compte charge incohérent",IF(AND(F20="Dette TS",LEFT(TRIM(A20),3)&lt;&gt;"447"),"Compte dette incohérent",IF(AND(OR(LEFT(TRIM(A20),4)="6311",LEFT(TRIM(A20),3)="447"),F20=""),"TS à qualifier","Prêt")))))))))</x:f>
      </x:c>
    </x:row>
    <x:row r="21" ht="35" customHeight="1">
      <x:c r="A21" s="41"/>
      <x:c r="B21" s="50"/>
      <x:c r="C21" s="45"/>
      <x:c r="D21" s="45"/>
      <x:c r="E21" s="46" t="str">
        <x:f>IF(COUNTA(A21:D21)=0,"",IF(AND(OR(C21="",ISNUMBER(C21)),OR(D21="",ISNUMBER(D21)),COUNT(C21:D21)&gt;0,C21&gt;=0,D21&gt;=0),SUM(C21)-SUM(D21),""))</x:f>
      </x:c>
      <x:c r="F21" s="38"/>
      <x:c r="G21" s="50"/>
      <x:c r="H21" s="53" t="str">
        <x:f>IF(COUNTA(A21:D21,F21:G21)=0,"",IF(OR(A21="",B21=""),"Compte / libellé requis",IF(NOT(AND(LEN(TRIM(A21))&gt;=3,OR(LEFT(TRIM(A21),1)="1",LEFT(TRIM(A21),1)="2",LEFT(TRIM(A21),1)="3",LEFT(TRIM(A21),1)="4",LEFT(TRIM(A21),1)="5",LEFT(TRIM(A21),1)="6",LEFT(TRIM(A21),1)="7",LEFT(TRIM(A21),1)="8",LEFT(TRIM(A21),1)="9"))),"Compte à corriger",IF(NOT(AND(OR(C21="",ISNUMBER(C21)),OR(D21="",ISNUMBER(D21)),COUNT(C21:D21)&gt;0,C21&gt;=0,D21&gt;=0)),"Soldes à corriger",IF(COUNTIFS($A$14:$A$513,A21,$B$14:$B$513,B21,$C$14:$C$513,C21,$D$14:$D$513,D21,$F$14:$F$513,F21,$G$14:$G$513,G21)&gt;1,"Doublon exact",IF(AND(F21&lt;&gt;"",F21&lt;&gt;"Charge TS",F21&lt;&gt;"Dette TS",F21&lt;&gt;"Autre"),"Choix à corriger",IF(AND(F21="Charge TS",LEFT(TRIM(A21),4)&lt;&gt;"6311"),"Compte charge incohérent",IF(AND(F21="Dette TS",LEFT(TRIM(A21),3)&lt;&gt;"447"),"Compte dette incohérent",IF(AND(OR(LEFT(TRIM(A21),4)="6311",LEFT(TRIM(A21),3)="447"),F21=""),"TS à qualifier","Prêt")))))))))</x:f>
      </x:c>
    </x:row>
    <x:row r="22" ht="35" customHeight="1">
      <x:c r="A22" s="41"/>
      <x:c r="B22" s="50"/>
      <x:c r="C22" s="45"/>
      <x:c r="D22" s="45"/>
      <x:c r="E22" s="46" t="str">
        <x:f>IF(COUNTA(A22:D22)=0,"",IF(AND(OR(C22="",ISNUMBER(C22)),OR(D22="",ISNUMBER(D22)),COUNT(C22:D22)&gt;0,C22&gt;=0,D22&gt;=0),SUM(C22)-SUM(D22),""))</x:f>
      </x:c>
      <x:c r="F22" s="38"/>
      <x:c r="G22" s="50"/>
      <x:c r="H22" s="53" t="str">
        <x:f>IF(COUNTA(A22:D22,F22:G22)=0,"",IF(OR(A22="",B22=""),"Compte / libellé requis",IF(NOT(AND(LEN(TRIM(A22))&gt;=3,OR(LEFT(TRIM(A22),1)="1",LEFT(TRIM(A22),1)="2",LEFT(TRIM(A22),1)="3",LEFT(TRIM(A22),1)="4",LEFT(TRIM(A22),1)="5",LEFT(TRIM(A22),1)="6",LEFT(TRIM(A22),1)="7",LEFT(TRIM(A22),1)="8",LEFT(TRIM(A22),1)="9"))),"Compte à corriger",IF(NOT(AND(OR(C22="",ISNUMBER(C22)),OR(D22="",ISNUMBER(D22)),COUNT(C22:D22)&gt;0,C22&gt;=0,D22&gt;=0)),"Soldes à corriger",IF(COUNTIFS($A$14:$A$513,A22,$B$14:$B$513,B22,$C$14:$C$513,C22,$D$14:$D$513,D22,$F$14:$F$513,F22,$G$14:$G$513,G22)&gt;1,"Doublon exact",IF(AND(F22&lt;&gt;"",F22&lt;&gt;"Charge TS",F22&lt;&gt;"Dette TS",F22&lt;&gt;"Autre"),"Choix à corriger",IF(AND(F22="Charge TS",LEFT(TRIM(A22),4)&lt;&gt;"6311"),"Compte charge incohérent",IF(AND(F22="Dette TS",LEFT(TRIM(A22),3)&lt;&gt;"447"),"Compte dette incohérent",IF(AND(OR(LEFT(TRIM(A22),4)="6311",LEFT(TRIM(A22),3)="447"),F22=""),"TS à qualifier","Prêt")))))))))</x:f>
      </x:c>
    </x:row>
    <x:row r="23" ht="35" customHeight="1">
      <x:c r="A23" s="41"/>
      <x:c r="B23" s="50"/>
      <x:c r="C23" s="45"/>
      <x:c r="D23" s="45"/>
      <x:c r="E23" s="46" t="str">
        <x:f>IF(COUNTA(A23:D23)=0,"",IF(AND(OR(C23="",ISNUMBER(C23)),OR(D23="",ISNUMBER(D23)),COUNT(C23:D23)&gt;0,C23&gt;=0,D23&gt;=0),SUM(C23)-SUM(D23),""))</x:f>
      </x:c>
      <x:c r="F23" s="38"/>
      <x:c r="G23" s="50"/>
      <x:c r="H23" s="53" t="str">
        <x:f>IF(COUNTA(A23:D23,F23:G23)=0,"",IF(OR(A23="",B23=""),"Compte / libellé requis",IF(NOT(AND(LEN(TRIM(A23))&gt;=3,OR(LEFT(TRIM(A23),1)="1",LEFT(TRIM(A23),1)="2",LEFT(TRIM(A23),1)="3",LEFT(TRIM(A23),1)="4",LEFT(TRIM(A23),1)="5",LEFT(TRIM(A23),1)="6",LEFT(TRIM(A23),1)="7",LEFT(TRIM(A23),1)="8",LEFT(TRIM(A23),1)="9"))),"Compte à corriger",IF(NOT(AND(OR(C23="",ISNUMBER(C23)),OR(D23="",ISNUMBER(D23)),COUNT(C23:D23)&gt;0,C23&gt;=0,D23&gt;=0)),"Soldes à corriger",IF(COUNTIFS($A$14:$A$513,A23,$B$14:$B$513,B23,$C$14:$C$513,C23,$D$14:$D$513,D23,$F$14:$F$513,F23,$G$14:$G$513,G23)&gt;1,"Doublon exact",IF(AND(F23&lt;&gt;"",F23&lt;&gt;"Charge TS",F23&lt;&gt;"Dette TS",F23&lt;&gt;"Autre"),"Choix à corriger",IF(AND(F23="Charge TS",LEFT(TRIM(A23),4)&lt;&gt;"6311"),"Compte charge incohérent",IF(AND(F23="Dette TS",LEFT(TRIM(A23),3)&lt;&gt;"447"),"Compte dette incohérent",IF(AND(OR(LEFT(TRIM(A23),4)="6311",LEFT(TRIM(A23),3)="447"),F23=""),"TS à qualifier","Prêt")))))))))</x:f>
      </x:c>
    </x:row>
    <x:row r="24" ht="35" customHeight="1">
      <x:c r="A24" s="41"/>
      <x:c r="B24" s="50"/>
      <x:c r="C24" s="45"/>
      <x:c r="D24" s="45"/>
      <x:c r="E24" s="46" t="str">
        <x:f>IF(COUNTA(A24:D24)=0,"",IF(AND(OR(C24="",ISNUMBER(C24)),OR(D24="",ISNUMBER(D24)),COUNT(C24:D24)&gt;0,C24&gt;=0,D24&gt;=0),SUM(C24)-SUM(D24),""))</x:f>
      </x:c>
      <x:c r="F24" s="38"/>
      <x:c r="G24" s="50"/>
      <x:c r="H24" s="53" t="str">
        <x:f>IF(COUNTA(A24:D24,F24:G24)=0,"",IF(OR(A24="",B24=""),"Compte / libellé requis",IF(NOT(AND(LEN(TRIM(A24))&gt;=3,OR(LEFT(TRIM(A24),1)="1",LEFT(TRIM(A24),1)="2",LEFT(TRIM(A24),1)="3",LEFT(TRIM(A24),1)="4",LEFT(TRIM(A24),1)="5",LEFT(TRIM(A24),1)="6",LEFT(TRIM(A24),1)="7",LEFT(TRIM(A24),1)="8",LEFT(TRIM(A24),1)="9"))),"Compte à corriger",IF(NOT(AND(OR(C24="",ISNUMBER(C24)),OR(D24="",ISNUMBER(D24)),COUNT(C24:D24)&gt;0,C24&gt;=0,D24&gt;=0)),"Soldes à corriger",IF(COUNTIFS($A$14:$A$513,A24,$B$14:$B$513,B24,$C$14:$C$513,C24,$D$14:$D$513,D24,$F$14:$F$513,F24,$G$14:$G$513,G24)&gt;1,"Doublon exact",IF(AND(F24&lt;&gt;"",F24&lt;&gt;"Charge TS",F24&lt;&gt;"Dette TS",F24&lt;&gt;"Autre"),"Choix à corriger",IF(AND(F24="Charge TS",LEFT(TRIM(A24),4)&lt;&gt;"6311"),"Compte charge incohérent",IF(AND(F24="Dette TS",LEFT(TRIM(A24),3)&lt;&gt;"447"),"Compte dette incohérent",IF(AND(OR(LEFT(TRIM(A24),4)="6311",LEFT(TRIM(A24),3)="447"),F24=""),"TS à qualifier","Prêt")))))))))</x:f>
      </x:c>
    </x:row>
    <x:row r="25" ht="35" customHeight="1">
      <x:c r="A25" s="41"/>
      <x:c r="B25" s="50"/>
      <x:c r="C25" s="45"/>
      <x:c r="D25" s="45"/>
      <x:c r="E25" s="46" t="str">
        <x:f>IF(COUNTA(A25:D25)=0,"",IF(AND(OR(C25="",ISNUMBER(C25)),OR(D25="",ISNUMBER(D25)),COUNT(C25:D25)&gt;0,C25&gt;=0,D25&gt;=0),SUM(C25)-SUM(D25),""))</x:f>
      </x:c>
      <x:c r="F25" s="38"/>
      <x:c r="G25" s="50"/>
      <x:c r="H25" s="53" t="str">
        <x:f>IF(COUNTA(A25:D25,F25:G25)=0,"",IF(OR(A25="",B25=""),"Compte / libellé requis",IF(NOT(AND(LEN(TRIM(A25))&gt;=3,OR(LEFT(TRIM(A25),1)="1",LEFT(TRIM(A25),1)="2",LEFT(TRIM(A25),1)="3",LEFT(TRIM(A25),1)="4",LEFT(TRIM(A25),1)="5",LEFT(TRIM(A25),1)="6",LEFT(TRIM(A25),1)="7",LEFT(TRIM(A25),1)="8",LEFT(TRIM(A25),1)="9"))),"Compte à corriger",IF(NOT(AND(OR(C25="",ISNUMBER(C25)),OR(D25="",ISNUMBER(D25)),COUNT(C25:D25)&gt;0,C25&gt;=0,D25&gt;=0)),"Soldes à corriger",IF(COUNTIFS($A$14:$A$513,A25,$B$14:$B$513,B25,$C$14:$C$513,C25,$D$14:$D$513,D25,$F$14:$F$513,F25,$G$14:$G$513,G25)&gt;1,"Doublon exact",IF(AND(F25&lt;&gt;"",F25&lt;&gt;"Charge TS",F25&lt;&gt;"Dette TS",F25&lt;&gt;"Autre"),"Choix à corriger",IF(AND(F25="Charge TS",LEFT(TRIM(A25),4)&lt;&gt;"6311"),"Compte charge incohérent",IF(AND(F25="Dette TS",LEFT(TRIM(A25),3)&lt;&gt;"447"),"Compte dette incohérent",IF(AND(OR(LEFT(TRIM(A25),4)="6311",LEFT(TRIM(A25),3)="447"),F25=""),"TS à qualifier","Prêt")))))))))</x:f>
      </x:c>
    </x:row>
    <x:row r="26" ht="35" customHeight="1">
      <x:c r="A26" s="41"/>
      <x:c r="B26" s="50"/>
      <x:c r="C26" s="45"/>
      <x:c r="D26" s="45"/>
      <x:c r="E26" s="46" t="str">
        <x:f>IF(COUNTA(A26:D26)=0,"",IF(AND(OR(C26="",ISNUMBER(C26)),OR(D26="",ISNUMBER(D26)),COUNT(C26:D26)&gt;0,C26&gt;=0,D26&gt;=0),SUM(C26)-SUM(D26),""))</x:f>
      </x:c>
      <x:c r="F26" s="38"/>
      <x:c r="G26" s="50"/>
      <x:c r="H26" s="53" t="str">
        <x:f>IF(COUNTA(A26:D26,F26:G26)=0,"",IF(OR(A26="",B26=""),"Compte / libellé requis",IF(NOT(AND(LEN(TRIM(A26))&gt;=3,OR(LEFT(TRIM(A26),1)="1",LEFT(TRIM(A26),1)="2",LEFT(TRIM(A26),1)="3",LEFT(TRIM(A26),1)="4",LEFT(TRIM(A26),1)="5",LEFT(TRIM(A26),1)="6",LEFT(TRIM(A26),1)="7",LEFT(TRIM(A26),1)="8",LEFT(TRIM(A26),1)="9"))),"Compte à corriger",IF(NOT(AND(OR(C26="",ISNUMBER(C26)),OR(D26="",ISNUMBER(D26)),COUNT(C26:D26)&gt;0,C26&gt;=0,D26&gt;=0)),"Soldes à corriger",IF(COUNTIFS($A$14:$A$513,A26,$B$14:$B$513,B26,$C$14:$C$513,C26,$D$14:$D$513,D26,$F$14:$F$513,F26,$G$14:$G$513,G26)&gt;1,"Doublon exact",IF(AND(F26&lt;&gt;"",F26&lt;&gt;"Charge TS",F26&lt;&gt;"Dette TS",F26&lt;&gt;"Autre"),"Choix à corriger",IF(AND(F26="Charge TS",LEFT(TRIM(A26),4)&lt;&gt;"6311"),"Compte charge incohérent",IF(AND(F26="Dette TS",LEFT(TRIM(A26),3)&lt;&gt;"447"),"Compte dette incohérent",IF(AND(OR(LEFT(TRIM(A26),4)="6311",LEFT(TRIM(A26),3)="447"),F26=""),"TS à qualifier","Prêt")))))))))</x:f>
      </x:c>
    </x:row>
    <x:row r="27" ht="35" customHeight="1">
      <x:c r="A27" s="41"/>
      <x:c r="B27" s="50"/>
      <x:c r="C27" s="45"/>
      <x:c r="D27" s="45"/>
      <x:c r="E27" s="46" t="str">
        <x:f>IF(COUNTA(A27:D27)=0,"",IF(AND(OR(C27="",ISNUMBER(C27)),OR(D27="",ISNUMBER(D27)),COUNT(C27:D27)&gt;0,C27&gt;=0,D27&gt;=0),SUM(C27)-SUM(D27),""))</x:f>
      </x:c>
      <x:c r="F27" s="38"/>
      <x:c r="G27" s="50"/>
      <x:c r="H27" s="53" t="str">
        <x:f>IF(COUNTA(A27:D27,F27:G27)=0,"",IF(OR(A27="",B27=""),"Compte / libellé requis",IF(NOT(AND(LEN(TRIM(A27))&gt;=3,OR(LEFT(TRIM(A27),1)="1",LEFT(TRIM(A27),1)="2",LEFT(TRIM(A27),1)="3",LEFT(TRIM(A27),1)="4",LEFT(TRIM(A27),1)="5",LEFT(TRIM(A27),1)="6",LEFT(TRIM(A27),1)="7",LEFT(TRIM(A27),1)="8",LEFT(TRIM(A27),1)="9"))),"Compte à corriger",IF(NOT(AND(OR(C27="",ISNUMBER(C27)),OR(D27="",ISNUMBER(D27)),COUNT(C27:D27)&gt;0,C27&gt;=0,D27&gt;=0)),"Soldes à corriger",IF(COUNTIFS($A$14:$A$513,A27,$B$14:$B$513,B27,$C$14:$C$513,C27,$D$14:$D$513,D27,$F$14:$F$513,F27,$G$14:$G$513,G27)&gt;1,"Doublon exact",IF(AND(F27&lt;&gt;"",F27&lt;&gt;"Charge TS",F27&lt;&gt;"Dette TS",F27&lt;&gt;"Autre"),"Choix à corriger",IF(AND(F27="Charge TS",LEFT(TRIM(A27),4)&lt;&gt;"6311"),"Compte charge incohérent",IF(AND(F27="Dette TS",LEFT(TRIM(A27),3)&lt;&gt;"447"),"Compte dette incohérent",IF(AND(OR(LEFT(TRIM(A27),4)="6311",LEFT(TRIM(A27),3)="447"),F27=""),"TS à qualifier","Prêt")))))))))</x:f>
      </x:c>
    </x:row>
    <x:row r="28" ht="35" customHeight="1">
      <x:c r="A28" s="41"/>
      <x:c r="B28" s="50"/>
      <x:c r="C28" s="45"/>
      <x:c r="D28" s="45"/>
      <x:c r="E28" s="46" t="str">
        <x:f>IF(COUNTA(A28:D28)=0,"",IF(AND(OR(C28="",ISNUMBER(C28)),OR(D28="",ISNUMBER(D28)),COUNT(C28:D28)&gt;0,C28&gt;=0,D28&gt;=0),SUM(C28)-SUM(D28),""))</x:f>
      </x:c>
      <x:c r="F28" s="38"/>
      <x:c r="G28" s="50"/>
      <x:c r="H28" s="53" t="str">
        <x:f>IF(COUNTA(A28:D28,F28:G28)=0,"",IF(OR(A28="",B28=""),"Compte / libellé requis",IF(NOT(AND(LEN(TRIM(A28))&gt;=3,OR(LEFT(TRIM(A28),1)="1",LEFT(TRIM(A28),1)="2",LEFT(TRIM(A28),1)="3",LEFT(TRIM(A28),1)="4",LEFT(TRIM(A28),1)="5",LEFT(TRIM(A28),1)="6",LEFT(TRIM(A28),1)="7",LEFT(TRIM(A28),1)="8",LEFT(TRIM(A28),1)="9"))),"Compte à corriger",IF(NOT(AND(OR(C28="",ISNUMBER(C28)),OR(D28="",ISNUMBER(D28)),COUNT(C28:D28)&gt;0,C28&gt;=0,D28&gt;=0)),"Soldes à corriger",IF(COUNTIFS($A$14:$A$513,A28,$B$14:$B$513,B28,$C$14:$C$513,C28,$D$14:$D$513,D28,$F$14:$F$513,F28,$G$14:$G$513,G28)&gt;1,"Doublon exact",IF(AND(F28&lt;&gt;"",F28&lt;&gt;"Charge TS",F28&lt;&gt;"Dette TS",F28&lt;&gt;"Autre"),"Choix à corriger",IF(AND(F28="Charge TS",LEFT(TRIM(A28),4)&lt;&gt;"6311"),"Compte charge incohérent",IF(AND(F28="Dette TS",LEFT(TRIM(A28),3)&lt;&gt;"447"),"Compte dette incohérent",IF(AND(OR(LEFT(TRIM(A28),4)="6311",LEFT(TRIM(A28),3)="447"),F28=""),"TS à qualifier","Prêt")))))))))</x:f>
      </x:c>
    </x:row>
    <x:row r="29" ht="35" customHeight="1">
      <x:c r="A29" s="41"/>
      <x:c r="B29" s="50"/>
      <x:c r="C29" s="45"/>
      <x:c r="D29" s="45"/>
      <x:c r="E29" s="46" t="str">
        <x:f>IF(COUNTA(A29:D29)=0,"",IF(AND(OR(C29="",ISNUMBER(C29)),OR(D29="",ISNUMBER(D29)),COUNT(C29:D29)&gt;0,C29&gt;=0,D29&gt;=0),SUM(C29)-SUM(D29),""))</x:f>
      </x:c>
      <x:c r="F29" s="38"/>
      <x:c r="G29" s="50"/>
      <x:c r="H29" s="53" t="str">
        <x:f>IF(COUNTA(A29:D29,F29:G29)=0,"",IF(OR(A29="",B29=""),"Compte / libellé requis",IF(NOT(AND(LEN(TRIM(A29))&gt;=3,OR(LEFT(TRIM(A29),1)="1",LEFT(TRIM(A29),1)="2",LEFT(TRIM(A29),1)="3",LEFT(TRIM(A29),1)="4",LEFT(TRIM(A29),1)="5",LEFT(TRIM(A29),1)="6",LEFT(TRIM(A29),1)="7",LEFT(TRIM(A29),1)="8",LEFT(TRIM(A29),1)="9"))),"Compte à corriger",IF(NOT(AND(OR(C29="",ISNUMBER(C29)),OR(D29="",ISNUMBER(D29)),COUNT(C29:D29)&gt;0,C29&gt;=0,D29&gt;=0)),"Soldes à corriger",IF(COUNTIFS($A$14:$A$513,A29,$B$14:$B$513,B29,$C$14:$C$513,C29,$D$14:$D$513,D29,$F$14:$F$513,F29,$G$14:$G$513,G29)&gt;1,"Doublon exact",IF(AND(F29&lt;&gt;"",F29&lt;&gt;"Charge TS",F29&lt;&gt;"Dette TS",F29&lt;&gt;"Autre"),"Choix à corriger",IF(AND(F29="Charge TS",LEFT(TRIM(A29),4)&lt;&gt;"6311"),"Compte charge incohérent",IF(AND(F29="Dette TS",LEFT(TRIM(A29),3)&lt;&gt;"447"),"Compte dette incohérent",IF(AND(OR(LEFT(TRIM(A29),4)="6311",LEFT(TRIM(A29),3)="447"),F29=""),"TS à qualifier","Prêt")))))))))</x:f>
      </x:c>
    </x:row>
    <x:row r="30" ht="35" customHeight="1">
      <x:c r="A30" s="41"/>
      <x:c r="B30" s="50"/>
      <x:c r="C30" s="45"/>
      <x:c r="D30" s="45"/>
      <x:c r="E30" s="46" t="str">
        <x:f>IF(COUNTA(A30:D30)=0,"",IF(AND(OR(C30="",ISNUMBER(C30)),OR(D30="",ISNUMBER(D30)),COUNT(C30:D30)&gt;0,C30&gt;=0,D30&gt;=0),SUM(C30)-SUM(D30),""))</x:f>
      </x:c>
      <x:c r="F30" s="38"/>
      <x:c r="G30" s="50"/>
      <x:c r="H30" s="53" t="str">
        <x:f>IF(COUNTA(A30:D30,F30:G30)=0,"",IF(OR(A30="",B30=""),"Compte / libellé requis",IF(NOT(AND(LEN(TRIM(A30))&gt;=3,OR(LEFT(TRIM(A30),1)="1",LEFT(TRIM(A30),1)="2",LEFT(TRIM(A30),1)="3",LEFT(TRIM(A30),1)="4",LEFT(TRIM(A30),1)="5",LEFT(TRIM(A30),1)="6",LEFT(TRIM(A30),1)="7",LEFT(TRIM(A30),1)="8",LEFT(TRIM(A30),1)="9"))),"Compte à corriger",IF(NOT(AND(OR(C30="",ISNUMBER(C30)),OR(D30="",ISNUMBER(D30)),COUNT(C30:D30)&gt;0,C30&gt;=0,D30&gt;=0)),"Soldes à corriger",IF(COUNTIFS($A$14:$A$513,A30,$B$14:$B$513,B30,$C$14:$C$513,C30,$D$14:$D$513,D30,$F$14:$F$513,F30,$G$14:$G$513,G30)&gt;1,"Doublon exact",IF(AND(F30&lt;&gt;"",F30&lt;&gt;"Charge TS",F30&lt;&gt;"Dette TS",F30&lt;&gt;"Autre"),"Choix à corriger",IF(AND(F30="Charge TS",LEFT(TRIM(A30),4)&lt;&gt;"6311"),"Compte charge incohérent",IF(AND(F30="Dette TS",LEFT(TRIM(A30),3)&lt;&gt;"447"),"Compte dette incohérent",IF(AND(OR(LEFT(TRIM(A30),4)="6311",LEFT(TRIM(A30),3)="447"),F30=""),"TS à qualifier","Prêt")))))))))</x:f>
      </x:c>
    </x:row>
    <x:row r="31" ht="35" customHeight="1">
      <x:c r="A31" s="41"/>
      <x:c r="B31" s="50"/>
      <x:c r="C31" s="45"/>
      <x:c r="D31" s="45"/>
      <x:c r="E31" s="46" t="str">
        <x:f>IF(COUNTA(A31:D31)=0,"",IF(AND(OR(C31="",ISNUMBER(C31)),OR(D31="",ISNUMBER(D31)),COUNT(C31:D31)&gt;0,C31&gt;=0,D31&gt;=0),SUM(C31)-SUM(D31),""))</x:f>
      </x:c>
      <x:c r="F31" s="38"/>
      <x:c r="G31" s="50"/>
      <x:c r="H31" s="53" t="str">
        <x:f>IF(COUNTA(A31:D31,F31:G31)=0,"",IF(OR(A31="",B31=""),"Compte / libellé requis",IF(NOT(AND(LEN(TRIM(A31))&gt;=3,OR(LEFT(TRIM(A31),1)="1",LEFT(TRIM(A31),1)="2",LEFT(TRIM(A31),1)="3",LEFT(TRIM(A31),1)="4",LEFT(TRIM(A31),1)="5",LEFT(TRIM(A31),1)="6",LEFT(TRIM(A31),1)="7",LEFT(TRIM(A31),1)="8",LEFT(TRIM(A31),1)="9"))),"Compte à corriger",IF(NOT(AND(OR(C31="",ISNUMBER(C31)),OR(D31="",ISNUMBER(D31)),COUNT(C31:D31)&gt;0,C31&gt;=0,D31&gt;=0)),"Soldes à corriger",IF(COUNTIFS($A$14:$A$513,A31,$B$14:$B$513,B31,$C$14:$C$513,C31,$D$14:$D$513,D31,$F$14:$F$513,F31,$G$14:$G$513,G31)&gt;1,"Doublon exact",IF(AND(F31&lt;&gt;"",F31&lt;&gt;"Charge TS",F31&lt;&gt;"Dette TS",F31&lt;&gt;"Autre"),"Choix à corriger",IF(AND(F31="Charge TS",LEFT(TRIM(A31),4)&lt;&gt;"6311"),"Compte charge incohérent",IF(AND(F31="Dette TS",LEFT(TRIM(A31),3)&lt;&gt;"447"),"Compte dette incohérent",IF(AND(OR(LEFT(TRIM(A31),4)="6311",LEFT(TRIM(A31),3)="447"),F31=""),"TS à qualifier","Prêt")))))))))</x:f>
      </x:c>
    </x:row>
    <x:row r="32" ht="35" customHeight="1">
      <x:c r="A32" s="41"/>
      <x:c r="B32" s="50"/>
      <x:c r="C32" s="45"/>
      <x:c r="D32" s="45"/>
      <x:c r="E32" s="46" t="str">
        <x:f>IF(COUNTA(A32:D32)=0,"",IF(AND(OR(C32="",ISNUMBER(C32)),OR(D32="",ISNUMBER(D32)),COUNT(C32:D32)&gt;0,C32&gt;=0,D32&gt;=0),SUM(C32)-SUM(D32),""))</x:f>
      </x:c>
      <x:c r="F32" s="38"/>
      <x:c r="G32" s="50"/>
      <x:c r="H32" s="53" t="str">
        <x:f>IF(COUNTA(A32:D32,F32:G32)=0,"",IF(OR(A32="",B32=""),"Compte / libellé requis",IF(NOT(AND(LEN(TRIM(A32))&gt;=3,OR(LEFT(TRIM(A32),1)="1",LEFT(TRIM(A32),1)="2",LEFT(TRIM(A32),1)="3",LEFT(TRIM(A32),1)="4",LEFT(TRIM(A32),1)="5",LEFT(TRIM(A32),1)="6",LEFT(TRIM(A32),1)="7",LEFT(TRIM(A32),1)="8",LEFT(TRIM(A32),1)="9"))),"Compte à corriger",IF(NOT(AND(OR(C32="",ISNUMBER(C32)),OR(D32="",ISNUMBER(D32)),COUNT(C32:D32)&gt;0,C32&gt;=0,D32&gt;=0)),"Soldes à corriger",IF(COUNTIFS($A$14:$A$513,A32,$B$14:$B$513,B32,$C$14:$C$513,C32,$D$14:$D$513,D32,$F$14:$F$513,F32,$G$14:$G$513,G32)&gt;1,"Doublon exact",IF(AND(F32&lt;&gt;"",F32&lt;&gt;"Charge TS",F32&lt;&gt;"Dette TS",F32&lt;&gt;"Autre"),"Choix à corriger",IF(AND(F32="Charge TS",LEFT(TRIM(A32),4)&lt;&gt;"6311"),"Compte charge incohérent",IF(AND(F32="Dette TS",LEFT(TRIM(A32),3)&lt;&gt;"447"),"Compte dette incohérent",IF(AND(OR(LEFT(TRIM(A32),4)="6311",LEFT(TRIM(A32),3)="447"),F32=""),"TS à qualifier","Prêt")))))))))</x:f>
      </x:c>
    </x:row>
    <x:row r="33" ht="35" customHeight="1">
      <x:c r="A33" s="41"/>
      <x:c r="B33" s="50"/>
      <x:c r="C33" s="45"/>
      <x:c r="D33" s="45"/>
      <x:c r="E33" s="46" t="str">
        <x:f>IF(COUNTA(A33:D33)=0,"",IF(AND(OR(C33="",ISNUMBER(C33)),OR(D33="",ISNUMBER(D33)),COUNT(C33:D33)&gt;0,C33&gt;=0,D33&gt;=0),SUM(C33)-SUM(D33),""))</x:f>
      </x:c>
      <x:c r="F33" s="38"/>
      <x:c r="G33" s="50"/>
      <x:c r="H33" s="53" t="str">
        <x:f>IF(COUNTA(A33:D33,F33:G33)=0,"",IF(OR(A33="",B33=""),"Compte / libellé requis",IF(NOT(AND(LEN(TRIM(A33))&gt;=3,OR(LEFT(TRIM(A33),1)="1",LEFT(TRIM(A33),1)="2",LEFT(TRIM(A33),1)="3",LEFT(TRIM(A33),1)="4",LEFT(TRIM(A33),1)="5",LEFT(TRIM(A33),1)="6",LEFT(TRIM(A33),1)="7",LEFT(TRIM(A33),1)="8",LEFT(TRIM(A33),1)="9"))),"Compte à corriger",IF(NOT(AND(OR(C33="",ISNUMBER(C33)),OR(D33="",ISNUMBER(D33)),COUNT(C33:D33)&gt;0,C33&gt;=0,D33&gt;=0)),"Soldes à corriger",IF(COUNTIFS($A$14:$A$513,A33,$B$14:$B$513,B33,$C$14:$C$513,C33,$D$14:$D$513,D33,$F$14:$F$513,F33,$G$14:$G$513,G33)&gt;1,"Doublon exact",IF(AND(F33&lt;&gt;"",F33&lt;&gt;"Charge TS",F33&lt;&gt;"Dette TS",F33&lt;&gt;"Autre"),"Choix à corriger",IF(AND(F33="Charge TS",LEFT(TRIM(A33),4)&lt;&gt;"6311"),"Compte charge incohérent",IF(AND(F33="Dette TS",LEFT(TRIM(A33),3)&lt;&gt;"447"),"Compte dette incohérent",IF(AND(OR(LEFT(TRIM(A33),4)="6311",LEFT(TRIM(A33),3)="447"),F33=""),"TS à qualifier","Prêt")))))))))</x:f>
      </x:c>
    </x:row>
    <x:row r="34" ht="35" customHeight="1">
      <x:c r="A34" s="41"/>
      <x:c r="B34" s="50"/>
      <x:c r="C34" s="45"/>
      <x:c r="D34" s="45"/>
      <x:c r="E34" s="46" t="str">
        <x:f>IF(COUNTA(A34:D34)=0,"",IF(AND(OR(C34="",ISNUMBER(C34)),OR(D34="",ISNUMBER(D34)),COUNT(C34:D34)&gt;0,C34&gt;=0,D34&gt;=0),SUM(C34)-SUM(D34),""))</x:f>
      </x:c>
      <x:c r="F34" s="38"/>
      <x:c r="G34" s="50"/>
      <x:c r="H34" s="53" t="str">
        <x:f>IF(COUNTA(A34:D34,F34:G34)=0,"",IF(OR(A34="",B34=""),"Compte / libellé requis",IF(NOT(AND(LEN(TRIM(A34))&gt;=3,OR(LEFT(TRIM(A34),1)="1",LEFT(TRIM(A34),1)="2",LEFT(TRIM(A34),1)="3",LEFT(TRIM(A34),1)="4",LEFT(TRIM(A34),1)="5",LEFT(TRIM(A34),1)="6",LEFT(TRIM(A34),1)="7",LEFT(TRIM(A34),1)="8",LEFT(TRIM(A34),1)="9"))),"Compte à corriger",IF(NOT(AND(OR(C34="",ISNUMBER(C34)),OR(D34="",ISNUMBER(D34)),COUNT(C34:D34)&gt;0,C34&gt;=0,D34&gt;=0)),"Soldes à corriger",IF(COUNTIFS($A$14:$A$513,A34,$B$14:$B$513,B34,$C$14:$C$513,C34,$D$14:$D$513,D34,$F$14:$F$513,F34,$G$14:$G$513,G34)&gt;1,"Doublon exact",IF(AND(F34&lt;&gt;"",F34&lt;&gt;"Charge TS",F34&lt;&gt;"Dette TS",F34&lt;&gt;"Autre"),"Choix à corriger",IF(AND(F34="Charge TS",LEFT(TRIM(A34),4)&lt;&gt;"6311"),"Compte charge incohérent",IF(AND(F34="Dette TS",LEFT(TRIM(A34),3)&lt;&gt;"447"),"Compte dette incohérent",IF(AND(OR(LEFT(TRIM(A34),4)="6311",LEFT(TRIM(A34),3)="447"),F34=""),"TS à qualifier","Prêt")))))))))</x:f>
      </x:c>
    </x:row>
    <x:row r="35" ht="35" customHeight="1">
      <x:c r="A35" s="41"/>
      <x:c r="B35" s="50"/>
      <x:c r="C35" s="45"/>
      <x:c r="D35" s="45"/>
      <x:c r="E35" s="46" t="str">
        <x:f>IF(COUNTA(A35:D35)=0,"",IF(AND(OR(C35="",ISNUMBER(C35)),OR(D35="",ISNUMBER(D35)),COUNT(C35:D35)&gt;0,C35&gt;=0,D35&gt;=0),SUM(C35)-SUM(D35),""))</x:f>
      </x:c>
      <x:c r="F35" s="38"/>
      <x:c r="G35" s="50"/>
      <x:c r="H35" s="53" t="str">
        <x:f>IF(COUNTA(A35:D35,F35:G35)=0,"",IF(OR(A35="",B35=""),"Compte / libellé requis",IF(NOT(AND(LEN(TRIM(A35))&gt;=3,OR(LEFT(TRIM(A35),1)="1",LEFT(TRIM(A35),1)="2",LEFT(TRIM(A35),1)="3",LEFT(TRIM(A35),1)="4",LEFT(TRIM(A35),1)="5",LEFT(TRIM(A35),1)="6",LEFT(TRIM(A35),1)="7",LEFT(TRIM(A35),1)="8",LEFT(TRIM(A35),1)="9"))),"Compte à corriger",IF(NOT(AND(OR(C35="",ISNUMBER(C35)),OR(D35="",ISNUMBER(D35)),COUNT(C35:D35)&gt;0,C35&gt;=0,D35&gt;=0)),"Soldes à corriger",IF(COUNTIFS($A$14:$A$513,A35,$B$14:$B$513,B35,$C$14:$C$513,C35,$D$14:$D$513,D35,$F$14:$F$513,F35,$G$14:$G$513,G35)&gt;1,"Doublon exact",IF(AND(F35&lt;&gt;"",F35&lt;&gt;"Charge TS",F35&lt;&gt;"Dette TS",F35&lt;&gt;"Autre"),"Choix à corriger",IF(AND(F35="Charge TS",LEFT(TRIM(A35),4)&lt;&gt;"6311"),"Compte charge incohérent",IF(AND(F35="Dette TS",LEFT(TRIM(A35),3)&lt;&gt;"447"),"Compte dette incohérent",IF(AND(OR(LEFT(TRIM(A35),4)="6311",LEFT(TRIM(A35),3)="447"),F35=""),"TS à qualifier","Prêt")))))))))</x:f>
      </x:c>
    </x:row>
    <x:row r="36" ht="35" customHeight="1">
      <x:c r="A36" s="41"/>
      <x:c r="B36" s="50"/>
      <x:c r="C36" s="45"/>
      <x:c r="D36" s="45"/>
      <x:c r="E36" s="46" t="str">
        <x:f>IF(COUNTA(A36:D36)=0,"",IF(AND(OR(C36="",ISNUMBER(C36)),OR(D36="",ISNUMBER(D36)),COUNT(C36:D36)&gt;0,C36&gt;=0,D36&gt;=0),SUM(C36)-SUM(D36),""))</x:f>
      </x:c>
      <x:c r="F36" s="38"/>
      <x:c r="G36" s="50"/>
      <x:c r="H36" s="53" t="str">
        <x:f>IF(COUNTA(A36:D36,F36:G36)=0,"",IF(OR(A36="",B36=""),"Compte / libellé requis",IF(NOT(AND(LEN(TRIM(A36))&gt;=3,OR(LEFT(TRIM(A36),1)="1",LEFT(TRIM(A36),1)="2",LEFT(TRIM(A36),1)="3",LEFT(TRIM(A36),1)="4",LEFT(TRIM(A36),1)="5",LEFT(TRIM(A36),1)="6",LEFT(TRIM(A36),1)="7",LEFT(TRIM(A36),1)="8",LEFT(TRIM(A36),1)="9"))),"Compte à corriger",IF(NOT(AND(OR(C36="",ISNUMBER(C36)),OR(D36="",ISNUMBER(D36)),COUNT(C36:D36)&gt;0,C36&gt;=0,D36&gt;=0)),"Soldes à corriger",IF(COUNTIFS($A$14:$A$513,A36,$B$14:$B$513,B36,$C$14:$C$513,C36,$D$14:$D$513,D36,$F$14:$F$513,F36,$G$14:$G$513,G36)&gt;1,"Doublon exact",IF(AND(F36&lt;&gt;"",F36&lt;&gt;"Charge TS",F36&lt;&gt;"Dette TS",F36&lt;&gt;"Autre"),"Choix à corriger",IF(AND(F36="Charge TS",LEFT(TRIM(A36),4)&lt;&gt;"6311"),"Compte charge incohérent",IF(AND(F36="Dette TS",LEFT(TRIM(A36),3)&lt;&gt;"447"),"Compte dette incohérent",IF(AND(OR(LEFT(TRIM(A36),4)="6311",LEFT(TRIM(A36),3)="447"),F36=""),"TS à qualifier","Prêt")))))))))</x:f>
      </x:c>
    </x:row>
    <x:row r="37" ht="35" customHeight="1">
      <x:c r="A37" s="41"/>
      <x:c r="B37" s="50"/>
      <x:c r="C37" s="45"/>
      <x:c r="D37" s="45"/>
      <x:c r="E37" s="46" t="str">
        <x:f>IF(COUNTA(A37:D37)=0,"",IF(AND(OR(C37="",ISNUMBER(C37)),OR(D37="",ISNUMBER(D37)),COUNT(C37:D37)&gt;0,C37&gt;=0,D37&gt;=0),SUM(C37)-SUM(D37),""))</x:f>
      </x:c>
      <x:c r="F37" s="38"/>
      <x:c r="G37" s="50"/>
      <x:c r="H37" s="53" t="str">
        <x:f>IF(COUNTA(A37:D37,F37:G37)=0,"",IF(OR(A37="",B37=""),"Compte / libellé requis",IF(NOT(AND(LEN(TRIM(A37))&gt;=3,OR(LEFT(TRIM(A37),1)="1",LEFT(TRIM(A37),1)="2",LEFT(TRIM(A37),1)="3",LEFT(TRIM(A37),1)="4",LEFT(TRIM(A37),1)="5",LEFT(TRIM(A37),1)="6",LEFT(TRIM(A37),1)="7",LEFT(TRIM(A37),1)="8",LEFT(TRIM(A37),1)="9"))),"Compte à corriger",IF(NOT(AND(OR(C37="",ISNUMBER(C37)),OR(D37="",ISNUMBER(D37)),COUNT(C37:D37)&gt;0,C37&gt;=0,D37&gt;=0)),"Soldes à corriger",IF(COUNTIFS($A$14:$A$513,A37,$B$14:$B$513,B37,$C$14:$C$513,C37,$D$14:$D$513,D37,$F$14:$F$513,F37,$G$14:$G$513,G37)&gt;1,"Doublon exact",IF(AND(F37&lt;&gt;"",F37&lt;&gt;"Charge TS",F37&lt;&gt;"Dette TS",F37&lt;&gt;"Autre"),"Choix à corriger",IF(AND(F37="Charge TS",LEFT(TRIM(A37),4)&lt;&gt;"6311"),"Compte charge incohérent",IF(AND(F37="Dette TS",LEFT(TRIM(A37),3)&lt;&gt;"447"),"Compte dette incohérent",IF(AND(OR(LEFT(TRIM(A37),4)="6311",LEFT(TRIM(A37),3)="447"),F37=""),"TS à qualifier","Prêt")))))))))</x:f>
      </x:c>
    </x:row>
    <x:row r="38" ht="35" customHeight="1">
      <x:c r="A38" s="41"/>
      <x:c r="B38" s="50"/>
      <x:c r="C38" s="45"/>
      <x:c r="D38" s="45"/>
      <x:c r="E38" s="46" t="str">
        <x:f>IF(COUNTA(A38:D38)=0,"",IF(AND(OR(C38="",ISNUMBER(C38)),OR(D38="",ISNUMBER(D38)),COUNT(C38:D38)&gt;0,C38&gt;=0,D38&gt;=0),SUM(C38)-SUM(D38),""))</x:f>
      </x:c>
      <x:c r="F38" s="38"/>
      <x:c r="G38" s="50"/>
      <x:c r="H38" s="53" t="str">
        <x:f>IF(COUNTA(A38:D38,F38:G38)=0,"",IF(OR(A38="",B38=""),"Compte / libellé requis",IF(NOT(AND(LEN(TRIM(A38))&gt;=3,OR(LEFT(TRIM(A38),1)="1",LEFT(TRIM(A38),1)="2",LEFT(TRIM(A38),1)="3",LEFT(TRIM(A38),1)="4",LEFT(TRIM(A38),1)="5",LEFT(TRIM(A38),1)="6",LEFT(TRIM(A38),1)="7",LEFT(TRIM(A38),1)="8",LEFT(TRIM(A38),1)="9"))),"Compte à corriger",IF(NOT(AND(OR(C38="",ISNUMBER(C38)),OR(D38="",ISNUMBER(D38)),COUNT(C38:D38)&gt;0,C38&gt;=0,D38&gt;=0)),"Soldes à corriger",IF(COUNTIFS($A$14:$A$513,A38,$B$14:$B$513,B38,$C$14:$C$513,C38,$D$14:$D$513,D38,$F$14:$F$513,F38,$G$14:$G$513,G38)&gt;1,"Doublon exact",IF(AND(F38&lt;&gt;"",F38&lt;&gt;"Charge TS",F38&lt;&gt;"Dette TS",F38&lt;&gt;"Autre"),"Choix à corriger",IF(AND(F38="Charge TS",LEFT(TRIM(A38),4)&lt;&gt;"6311"),"Compte charge incohérent",IF(AND(F38="Dette TS",LEFT(TRIM(A38),3)&lt;&gt;"447"),"Compte dette incohérent",IF(AND(OR(LEFT(TRIM(A38),4)="6311",LEFT(TRIM(A38),3)="447"),F38=""),"TS à qualifier","Prêt")))))))))</x:f>
      </x:c>
    </x:row>
    <x:row r="39" ht="35" customHeight="1">
      <x:c r="A39" s="41"/>
      <x:c r="B39" s="50"/>
      <x:c r="C39" s="45"/>
      <x:c r="D39" s="45"/>
      <x:c r="E39" s="46" t="str">
        <x:f>IF(COUNTA(A39:D39)=0,"",IF(AND(OR(C39="",ISNUMBER(C39)),OR(D39="",ISNUMBER(D39)),COUNT(C39:D39)&gt;0,C39&gt;=0,D39&gt;=0),SUM(C39)-SUM(D39),""))</x:f>
      </x:c>
      <x:c r="F39" s="38"/>
      <x:c r="G39" s="50"/>
      <x:c r="H39" s="53" t="str">
        <x:f>IF(COUNTA(A39:D39,F39:G39)=0,"",IF(OR(A39="",B39=""),"Compte / libellé requis",IF(NOT(AND(LEN(TRIM(A39))&gt;=3,OR(LEFT(TRIM(A39),1)="1",LEFT(TRIM(A39),1)="2",LEFT(TRIM(A39),1)="3",LEFT(TRIM(A39),1)="4",LEFT(TRIM(A39),1)="5",LEFT(TRIM(A39),1)="6",LEFT(TRIM(A39),1)="7",LEFT(TRIM(A39),1)="8",LEFT(TRIM(A39),1)="9"))),"Compte à corriger",IF(NOT(AND(OR(C39="",ISNUMBER(C39)),OR(D39="",ISNUMBER(D39)),COUNT(C39:D39)&gt;0,C39&gt;=0,D39&gt;=0)),"Soldes à corriger",IF(COUNTIFS($A$14:$A$513,A39,$B$14:$B$513,B39,$C$14:$C$513,C39,$D$14:$D$513,D39,$F$14:$F$513,F39,$G$14:$G$513,G39)&gt;1,"Doublon exact",IF(AND(F39&lt;&gt;"",F39&lt;&gt;"Charge TS",F39&lt;&gt;"Dette TS",F39&lt;&gt;"Autre"),"Choix à corriger",IF(AND(F39="Charge TS",LEFT(TRIM(A39),4)&lt;&gt;"6311"),"Compte charge incohérent",IF(AND(F39="Dette TS",LEFT(TRIM(A39),3)&lt;&gt;"447"),"Compte dette incohérent",IF(AND(OR(LEFT(TRIM(A39),4)="6311",LEFT(TRIM(A39),3)="447"),F39=""),"TS à qualifier","Prêt")))))))))</x:f>
      </x:c>
    </x:row>
    <x:row r="40" ht="35" customHeight="1">
      <x:c r="A40" s="41"/>
      <x:c r="B40" s="50"/>
      <x:c r="C40" s="45"/>
      <x:c r="D40" s="45"/>
      <x:c r="E40" s="46" t="str">
        <x:f>IF(COUNTA(A40:D40)=0,"",IF(AND(OR(C40="",ISNUMBER(C40)),OR(D40="",ISNUMBER(D40)),COUNT(C40:D40)&gt;0,C40&gt;=0,D40&gt;=0),SUM(C40)-SUM(D40),""))</x:f>
      </x:c>
      <x:c r="F40" s="38"/>
      <x:c r="G40" s="50"/>
      <x:c r="H40" s="53" t="str">
        <x:f>IF(COUNTA(A40:D40,F40:G40)=0,"",IF(OR(A40="",B40=""),"Compte / libellé requis",IF(NOT(AND(LEN(TRIM(A40))&gt;=3,OR(LEFT(TRIM(A40),1)="1",LEFT(TRIM(A40),1)="2",LEFT(TRIM(A40),1)="3",LEFT(TRIM(A40),1)="4",LEFT(TRIM(A40),1)="5",LEFT(TRIM(A40),1)="6",LEFT(TRIM(A40),1)="7",LEFT(TRIM(A40),1)="8",LEFT(TRIM(A40),1)="9"))),"Compte à corriger",IF(NOT(AND(OR(C40="",ISNUMBER(C40)),OR(D40="",ISNUMBER(D40)),COUNT(C40:D40)&gt;0,C40&gt;=0,D40&gt;=0)),"Soldes à corriger",IF(COUNTIFS($A$14:$A$513,A40,$B$14:$B$513,B40,$C$14:$C$513,C40,$D$14:$D$513,D40,$F$14:$F$513,F40,$G$14:$G$513,G40)&gt;1,"Doublon exact",IF(AND(F40&lt;&gt;"",F40&lt;&gt;"Charge TS",F40&lt;&gt;"Dette TS",F40&lt;&gt;"Autre"),"Choix à corriger",IF(AND(F40="Charge TS",LEFT(TRIM(A40),4)&lt;&gt;"6311"),"Compte charge incohérent",IF(AND(F40="Dette TS",LEFT(TRIM(A40),3)&lt;&gt;"447"),"Compte dette incohérent",IF(AND(OR(LEFT(TRIM(A40),4)="6311",LEFT(TRIM(A40),3)="447"),F40=""),"TS à qualifier","Prêt")))))))))</x:f>
      </x:c>
    </x:row>
    <x:row r="41" ht="35" customHeight="1">
      <x:c r="A41" s="41"/>
      <x:c r="B41" s="50"/>
      <x:c r="C41" s="45"/>
      <x:c r="D41" s="45"/>
      <x:c r="E41" s="46" t="str">
        <x:f>IF(COUNTA(A41:D41)=0,"",IF(AND(OR(C41="",ISNUMBER(C41)),OR(D41="",ISNUMBER(D41)),COUNT(C41:D41)&gt;0,C41&gt;=0,D41&gt;=0),SUM(C41)-SUM(D41),""))</x:f>
      </x:c>
      <x:c r="F41" s="38"/>
      <x:c r="G41" s="50"/>
      <x:c r="H41" s="53" t="str">
        <x:f>IF(COUNTA(A41:D41,F41:G41)=0,"",IF(OR(A41="",B41=""),"Compte / libellé requis",IF(NOT(AND(LEN(TRIM(A41))&gt;=3,OR(LEFT(TRIM(A41),1)="1",LEFT(TRIM(A41),1)="2",LEFT(TRIM(A41),1)="3",LEFT(TRIM(A41),1)="4",LEFT(TRIM(A41),1)="5",LEFT(TRIM(A41),1)="6",LEFT(TRIM(A41),1)="7",LEFT(TRIM(A41),1)="8",LEFT(TRIM(A41),1)="9"))),"Compte à corriger",IF(NOT(AND(OR(C41="",ISNUMBER(C41)),OR(D41="",ISNUMBER(D41)),COUNT(C41:D41)&gt;0,C41&gt;=0,D41&gt;=0)),"Soldes à corriger",IF(COUNTIFS($A$14:$A$513,A41,$B$14:$B$513,B41,$C$14:$C$513,C41,$D$14:$D$513,D41,$F$14:$F$513,F41,$G$14:$G$513,G41)&gt;1,"Doublon exact",IF(AND(F41&lt;&gt;"",F41&lt;&gt;"Charge TS",F41&lt;&gt;"Dette TS",F41&lt;&gt;"Autre"),"Choix à corriger",IF(AND(F41="Charge TS",LEFT(TRIM(A41),4)&lt;&gt;"6311"),"Compte charge incohérent",IF(AND(F41="Dette TS",LEFT(TRIM(A41),3)&lt;&gt;"447"),"Compte dette incohérent",IF(AND(OR(LEFT(TRIM(A41),4)="6311",LEFT(TRIM(A41),3)="447"),F41=""),"TS à qualifier","Prêt")))))))))</x:f>
      </x:c>
    </x:row>
    <x:row r="42" ht="35" customHeight="1">
      <x:c r="A42" s="41"/>
      <x:c r="B42" s="50"/>
      <x:c r="C42" s="45"/>
      <x:c r="D42" s="45"/>
      <x:c r="E42" s="46" t="str">
        <x:f>IF(COUNTA(A42:D42)=0,"",IF(AND(OR(C42="",ISNUMBER(C42)),OR(D42="",ISNUMBER(D42)),COUNT(C42:D42)&gt;0,C42&gt;=0,D42&gt;=0),SUM(C42)-SUM(D42),""))</x:f>
      </x:c>
      <x:c r="F42" s="38"/>
      <x:c r="G42" s="50"/>
      <x:c r="H42" s="53" t="str">
        <x:f>IF(COUNTA(A42:D42,F42:G42)=0,"",IF(OR(A42="",B42=""),"Compte / libellé requis",IF(NOT(AND(LEN(TRIM(A42))&gt;=3,OR(LEFT(TRIM(A42),1)="1",LEFT(TRIM(A42),1)="2",LEFT(TRIM(A42),1)="3",LEFT(TRIM(A42),1)="4",LEFT(TRIM(A42),1)="5",LEFT(TRIM(A42),1)="6",LEFT(TRIM(A42),1)="7",LEFT(TRIM(A42),1)="8",LEFT(TRIM(A42),1)="9"))),"Compte à corriger",IF(NOT(AND(OR(C42="",ISNUMBER(C42)),OR(D42="",ISNUMBER(D42)),COUNT(C42:D42)&gt;0,C42&gt;=0,D42&gt;=0)),"Soldes à corriger",IF(COUNTIFS($A$14:$A$513,A42,$B$14:$B$513,B42,$C$14:$C$513,C42,$D$14:$D$513,D42,$F$14:$F$513,F42,$G$14:$G$513,G42)&gt;1,"Doublon exact",IF(AND(F42&lt;&gt;"",F42&lt;&gt;"Charge TS",F42&lt;&gt;"Dette TS",F42&lt;&gt;"Autre"),"Choix à corriger",IF(AND(F42="Charge TS",LEFT(TRIM(A42),4)&lt;&gt;"6311"),"Compte charge incohérent",IF(AND(F42="Dette TS",LEFT(TRIM(A42),3)&lt;&gt;"447"),"Compte dette incohérent",IF(AND(OR(LEFT(TRIM(A42),4)="6311",LEFT(TRIM(A42),3)="447"),F42=""),"TS à qualifier","Prêt")))))))))</x:f>
      </x:c>
    </x:row>
    <x:row r="43" ht="35" customHeight="1">
      <x:c r="A43" s="41"/>
      <x:c r="B43" s="50"/>
      <x:c r="C43" s="45"/>
      <x:c r="D43" s="45"/>
      <x:c r="E43" s="46" t="str">
        <x:f>IF(COUNTA(A43:D43)=0,"",IF(AND(OR(C43="",ISNUMBER(C43)),OR(D43="",ISNUMBER(D43)),COUNT(C43:D43)&gt;0,C43&gt;=0,D43&gt;=0),SUM(C43)-SUM(D43),""))</x:f>
      </x:c>
      <x:c r="F43" s="38"/>
      <x:c r="G43" s="50"/>
      <x:c r="H43" s="53" t="str">
        <x:f>IF(COUNTA(A43:D43,F43:G43)=0,"",IF(OR(A43="",B43=""),"Compte / libellé requis",IF(NOT(AND(LEN(TRIM(A43))&gt;=3,OR(LEFT(TRIM(A43),1)="1",LEFT(TRIM(A43),1)="2",LEFT(TRIM(A43),1)="3",LEFT(TRIM(A43),1)="4",LEFT(TRIM(A43),1)="5",LEFT(TRIM(A43),1)="6",LEFT(TRIM(A43),1)="7",LEFT(TRIM(A43),1)="8",LEFT(TRIM(A43),1)="9"))),"Compte à corriger",IF(NOT(AND(OR(C43="",ISNUMBER(C43)),OR(D43="",ISNUMBER(D43)),COUNT(C43:D43)&gt;0,C43&gt;=0,D43&gt;=0)),"Soldes à corriger",IF(COUNTIFS($A$14:$A$513,A43,$B$14:$B$513,B43,$C$14:$C$513,C43,$D$14:$D$513,D43,$F$14:$F$513,F43,$G$14:$G$513,G43)&gt;1,"Doublon exact",IF(AND(F43&lt;&gt;"",F43&lt;&gt;"Charge TS",F43&lt;&gt;"Dette TS",F43&lt;&gt;"Autre"),"Choix à corriger",IF(AND(F43="Charge TS",LEFT(TRIM(A43),4)&lt;&gt;"6311"),"Compte charge incohérent",IF(AND(F43="Dette TS",LEFT(TRIM(A43),3)&lt;&gt;"447"),"Compte dette incohérent",IF(AND(OR(LEFT(TRIM(A43),4)="6311",LEFT(TRIM(A43),3)="447"),F43=""),"TS à qualifier","Prêt")))))))))</x:f>
      </x:c>
    </x:row>
    <x:row r="44" ht="35" customHeight="1">
      <x:c r="A44" s="41"/>
      <x:c r="B44" s="50"/>
      <x:c r="C44" s="45"/>
      <x:c r="D44" s="45"/>
      <x:c r="E44" s="46" t="str">
        <x:f>IF(COUNTA(A44:D44)=0,"",IF(AND(OR(C44="",ISNUMBER(C44)),OR(D44="",ISNUMBER(D44)),COUNT(C44:D44)&gt;0,C44&gt;=0,D44&gt;=0),SUM(C44)-SUM(D44),""))</x:f>
      </x:c>
      <x:c r="F44" s="38"/>
      <x:c r="G44" s="50"/>
      <x:c r="H44" s="53" t="str">
        <x:f>IF(COUNTA(A44:D44,F44:G44)=0,"",IF(OR(A44="",B44=""),"Compte / libellé requis",IF(NOT(AND(LEN(TRIM(A44))&gt;=3,OR(LEFT(TRIM(A44),1)="1",LEFT(TRIM(A44),1)="2",LEFT(TRIM(A44),1)="3",LEFT(TRIM(A44),1)="4",LEFT(TRIM(A44),1)="5",LEFT(TRIM(A44),1)="6",LEFT(TRIM(A44),1)="7",LEFT(TRIM(A44),1)="8",LEFT(TRIM(A44),1)="9"))),"Compte à corriger",IF(NOT(AND(OR(C44="",ISNUMBER(C44)),OR(D44="",ISNUMBER(D44)),COUNT(C44:D44)&gt;0,C44&gt;=0,D44&gt;=0)),"Soldes à corriger",IF(COUNTIFS($A$14:$A$513,A44,$B$14:$B$513,B44,$C$14:$C$513,C44,$D$14:$D$513,D44,$F$14:$F$513,F44,$G$14:$G$513,G44)&gt;1,"Doublon exact",IF(AND(F44&lt;&gt;"",F44&lt;&gt;"Charge TS",F44&lt;&gt;"Dette TS",F44&lt;&gt;"Autre"),"Choix à corriger",IF(AND(F44="Charge TS",LEFT(TRIM(A44),4)&lt;&gt;"6311"),"Compte charge incohérent",IF(AND(F44="Dette TS",LEFT(TRIM(A44),3)&lt;&gt;"447"),"Compte dette incohérent",IF(AND(OR(LEFT(TRIM(A44),4)="6311",LEFT(TRIM(A44),3)="447"),F44=""),"TS à qualifier","Prêt")))))))))</x:f>
      </x:c>
    </x:row>
    <x:row r="45" ht="35" customHeight="1">
      <x:c r="A45" s="41"/>
      <x:c r="B45" s="50"/>
      <x:c r="C45" s="45"/>
      <x:c r="D45" s="45"/>
      <x:c r="E45" s="46" t="str">
        <x:f>IF(COUNTA(A45:D45)=0,"",IF(AND(OR(C45="",ISNUMBER(C45)),OR(D45="",ISNUMBER(D45)),COUNT(C45:D45)&gt;0,C45&gt;=0,D45&gt;=0),SUM(C45)-SUM(D45),""))</x:f>
      </x:c>
      <x:c r="F45" s="38"/>
      <x:c r="G45" s="50"/>
      <x:c r="H45" s="53" t="str">
        <x:f>IF(COUNTA(A45:D45,F45:G45)=0,"",IF(OR(A45="",B45=""),"Compte / libellé requis",IF(NOT(AND(LEN(TRIM(A45))&gt;=3,OR(LEFT(TRIM(A45),1)="1",LEFT(TRIM(A45),1)="2",LEFT(TRIM(A45),1)="3",LEFT(TRIM(A45),1)="4",LEFT(TRIM(A45),1)="5",LEFT(TRIM(A45),1)="6",LEFT(TRIM(A45),1)="7",LEFT(TRIM(A45),1)="8",LEFT(TRIM(A45),1)="9"))),"Compte à corriger",IF(NOT(AND(OR(C45="",ISNUMBER(C45)),OR(D45="",ISNUMBER(D45)),COUNT(C45:D45)&gt;0,C45&gt;=0,D45&gt;=0)),"Soldes à corriger",IF(COUNTIFS($A$14:$A$513,A45,$B$14:$B$513,B45,$C$14:$C$513,C45,$D$14:$D$513,D45,$F$14:$F$513,F45,$G$14:$G$513,G45)&gt;1,"Doublon exact",IF(AND(F45&lt;&gt;"",F45&lt;&gt;"Charge TS",F45&lt;&gt;"Dette TS",F45&lt;&gt;"Autre"),"Choix à corriger",IF(AND(F45="Charge TS",LEFT(TRIM(A45),4)&lt;&gt;"6311"),"Compte charge incohérent",IF(AND(F45="Dette TS",LEFT(TRIM(A45),3)&lt;&gt;"447"),"Compte dette incohérent",IF(AND(OR(LEFT(TRIM(A45),4)="6311",LEFT(TRIM(A45),3)="447"),F45=""),"TS à qualifier","Prêt")))))))))</x:f>
      </x:c>
    </x:row>
    <x:row r="46" ht="35" customHeight="1">
      <x:c r="A46" s="41"/>
      <x:c r="B46" s="50"/>
      <x:c r="C46" s="45"/>
      <x:c r="D46" s="45"/>
      <x:c r="E46" s="46" t="str">
        <x:f>IF(COUNTA(A46:D46)=0,"",IF(AND(OR(C46="",ISNUMBER(C46)),OR(D46="",ISNUMBER(D46)),COUNT(C46:D46)&gt;0,C46&gt;=0,D46&gt;=0),SUM(C46)-SUM(D46),""))</x:f>
      </x:c>
      <x:c r="F46" s="38"/>
      <x:c r="G46" s="50"/>
      <x:c r="H46" s="53" t="str">
        <x:f>IF(COUNTA(A46:D46,F46:G46)=0,"",IF(OR(A46="",B46=""),"Compte / libellé requis",IF(NOT(AND(LEN(TRIM(A46))&gt;=3,OR(LEFT(TRIM(A46),1)="1",LEFT(TRIM(A46),1)="2",LEFT(TRIM(A46),1)="3",LEFT(TRIM(A46),1)="4",LEFT(TRIM(A46),1)="5",LEFT(TRIM(A46),1)="6",LEFT(TRIM(A46),1)="7",LEFT(TRIM(A46),1)="8",LEFT(TRIM(A46),1)="9"))),"Compte à corriger",IF(NOT(AND(OR(C46="",ISNUMBER(C46)),OR(D46="",ISNUMBER(D46)),COUNT(C46:D46)&gt;0,C46&gt;=0,D46&gt;=0)),"Soldes à corriger",IF(COUNTIFS($A$14:$A$513,A46,$B$14:$B$513,B46,$C$14:$C$513,C46,$D$14:$D$513,D46,$F$14:$F$513,F46,$G$14:$G$513,G46)&gt;1,"Doublon exact",IF(AND(F46&lt;&gt;"",F46&lt;&gt;"Charge TS",F46&lt;&gt;"Dette TS",F46&lt;&gt;"Autre"),"Choix à corriger",IF(AND(F46="Charge TS",LEFT(TRIM(A46),4)&lt;&gt;"6311"),"Compte charge incohérent",IF(AND(F46="Dette TS",LEFT(TRIM(A46),3)&lt;&gt;"447"),"Compte dette incohérent",IF(AND(OR(LEFT(TRIM(A46),4)="6311",LEFT(TRIM(A46),3)="447"),F46=""),"TS à qualifier","Prêt")))))))))</x:f>
      </x:c>
    </x:row>
    <x:row r="47" ht="35" customHeight="1">
      <x:c r="A47" s="41"/>
      <x:c r="B47" s="50"/>
      <x:c r="C47" s="45"/>
      <x:c r="D47" s="45"/>
      <x:c r="E47" s="46" t="str">
        <x:f>IF(COUNTA(A47:D47)=0,"",IF(AND(OR(C47="",ISNUMBER(C47)),OR(D47="",ISNUMBER(D47)),COUNT(C47:D47)&gt;0,C47&gt;=0,D47&gt;=0),SUM(C47)-SUM(D47),""))</x:f>
      </x:c>
      <x:c r="F47" s="38"/>
      <x:c r="G47" s="50"/>
      <x:c r="H47" s="53" t="str">
        <x:f>IF(COUNTA(A47:D47,F47:G47)=0,"",IF(OR(A47="",B47=""),"Compte / libellé requis",IF(NOT(AND(LEN(TRIM(A47))&gt;=3,OR(LEFT(TRIM(A47),1)="1",LEFT(TRIM(A47),1)="2",LEFT(TRIM(A47),1)="3",LEFT(TRIM(A47),1)="4",LEFT(TRIM(A47),1)="5",LEFT(TRIM(A47),1)="6",LEFT(TRIM(A47),1)="7",LEFT(TRIM(A47),1)="8",LEFT(TRIM(A47),1)="9"))),"Compte à corriger",IF(NOT(AND(OR(C47="",ISNUMBER(C47)),OR(D47="",ISNUMBER(D47)),COUNT(C47:D47)&gt;0,C47&gt;=0,D47&gt;=0)),"Soldes à corriger",IF(COUNTIFS($A$14:$A$513,A47,$B$14:$B$513,B47,$C$14:$C$513,C47,$D$14:$D$513,D47,$F$14:$F$513,F47,$G$14:$G$513,G47)&gt;1,"Doublon exact",IF(AND(F47&lt;&gt;"",F47&lt;&gt;"Charge TS",F47&lt;&gt;"Dette TS",F47&lt;&gt;"Autre"),"Choix à corriger",IF(AND(F47="Charge TS",LEFT(TRIM(A47),4)&lt;&gt;"6311"),"Compte charge incohérent",IF(AND(F47="Dette TS",LEFT(TRIM(A47),3)&lt;&gt;"447"),"Compte dette incohérent",IF(AND(OR(LEFT(TRIM(A47),4)="6311",LEFT(TRIM(A47),3)="447"),F47=""),"TS à qualifier","Prêt")))))))))</x:f>
      </x:c>
    </x:row>
    <x:row r="48" ht="35" customHeight="1">
      <x:c r="A48" s="41"/>
      <x:c r="B48" s="50"/>
      <x:c r="C48" s="45"/>
      <x:c r="D48" s="45"/>
      <x:c r="E48" s="46" t="str">
        <x:f>IF(COUNTA(A48:D48)=0,"",IF(AND(OR(C48="",ISNUMBER(C48)),OR(D48="",ISNUMBER(D48)),COUNT(C48:D48)&gt;0,C48&gt;=0,D48&gt;=0),SUM(C48)-SUM(D48),""))</x:f>
      </x:c>
      <x:c r="F48" s="38"/>
      <x:c r="G48" s="50"/>
      <x:c r="H48" s="53" t="str">
        <x:f>IF(COUNTA(A48:D48,F48:G48)=0,"",IF(OR(A48="",B48=""),"Compte / libellé requis",IF(NOT(AND(LEN(TRIM(A48))&gt;=3,OR(LEFT(TRIM(A48),1)="1",LEFT(TRIM(A48),1)="2",LEFT(TRIM(A48),1)="3",LEFT(TRIM(A48),1)="4",LEFT(TRIM(A48),1)="5",LEFT(TRIM(A48),1)="6",LEFT(TRIM(A48),1)="7",LEFT(TRIM(A48),1)="8",LEFT(TRIM(A48),1)="9"))),"Compte à corriger",IF(NOT(AND(OR(C48="",ISNUMBER(C48)),OR(D48="",ISNUMBER(D48)),COUNT(C48:D48)&gt;0,C48&gt;=0,D48&gt;=0)),"Soldes à corriger",IF(COUNTIFS($A$14:$A$513,A48,$B$14:$B$513,B48,$C$14:$C$513,C48,$D$14:$D$513,D48,$F$14:$F$513,F48,$G$14:$G$513,G48)&gt;1,"Doublon exact",IF(AND(F48&lt;&gt;"",F48&lt;&gt;"Charge TS",F48&lt;&gt;"Dette TS",F48&lt;&gt;"Autre"),"Choix à corriger",IF(AND(F48="Charge TS",LEFT(TRIM(A48),4)&lt;&gt;"6311"),"Compte charge incohérent",IF(AND(F48="Dette TS",LEFT(TRIM(A48),3)&lt;&gt;"447"),"Compte dette incohérent",IF(AND(OR(LEFT(TRIM(A48),4)="6311",LEFT(TRIM(A48),3)="447"),F48=""),"TS à qualifier","Prêt")))))))))</x:f>
      </x:c>
    </x:row>
    <x:row r="49" ht="35" customHeight="1">
      <x:c r="A49" s="41"/>
      <x:c r="B49" s="50"/>
      <x:c r="C49" s="45"/>
      <x:c r="D49" s="45"/>
      <x:c r="E49" s="46" t="str">
        <x:f>IF(COUNTA(A49:D49)=0,"",IF(AND(OR(C49="",ISNUMBER(C49)),OR(D49="",ISNUMBER(D49)),COUNT(C49:D49)&gt;0,C49&gt;=0,D49&gt;=0),SUM(C49)-SUM(D49),""))</x:f>
      </x:c>
      <x:c r="F49" s="38"/>
      <x:c r="G49" s="50"/>
      <x:c r="H49" s="53" t="str">
        <x:f>IF(COUNTA(A49:D49,F49:G49)=0,"",IF(OR(A49="",B49=""),"Compte / libellé requis",IF(NOT(AND(LEN(TRIM(A49))&gt;=3,OR(LEFT(TRIM(A49),1)="1",LEFT(TRIM(A49),1)="2",LEFT(TRIM(A49),1)="3",LEFT(TRIM(A49),1)="4",LEFT(TRIM(A49),1)="5",LEFT(TRIM(A49),1)="6",LEFT(TRIM(A49),1)="7",LEFT(TRIM(A49),1)="8",LEFT(TRIM(A49),1)="9"))),"Compte à corriger",IF(NOT(AND(OR(C49="",ISNUMBER(C49)),OR(D49="",ISNUMBER(D49)),COUNT(C49:D49)&gt;0,C49&gt;=0,D49&gt;=0)),"Soldes à corriger",IF(COUNTIFS($A$14:$A$513,A49,$B$14:$B$513,B49,$C$14:$C$513,C49,$D$14:$D$513,D49,$F$14:$F$513,F49,$G$14:$G$513,G49)&gt;1,"Doublon exact",IF(AND(F49&lt;&gt;"",F49&lt;&gt;"Charge TS",F49&lt;&gt;"Dette TS",F49&lt;&gt;"Autre"),"Choix à corriger",IF(AND(F49="Charge TS",LEFT(TRIM(A49),4)&lt;&gt;"6311"),"Compte charge incohérent",IF(AND(F49="Dette TS",LEFT(TRIM(A49),3)&lt;&gt;"447"),"Compte dette incohérent",IF(AND(OR(LEFT(TRIM(A49),4)="6311",LEFT(TRIM(A49),3)="447"),F49=""),"TS à qualifier","Prêt")))))))))</x:f>
      </x:c>
    </x:row>
    <x:row r="50" ht="35" customHeight="1">
      <x:c r="A50" s="41"/>
      <x:c r="B50" s="50"/>
      <x:c r="C50" s="45"/>
      <x:c r="D50" s="45"/>
      <x:c r="E50" s="46" t="str">
        <x:f>IF(COUNTA(A50:D50)=0,"",IF(AND(OR(C50="",ISNUMBER(C50)),OR(D50="",ISNUMBER(D50)),COUNT(C50:D50)&gt;0,C50&gt;=0,D50&gt;=0),SUM(C50)-SUM(D50),""))</x:f>
      </x:c>
      <x:c r="F50" s="38"/>
      <x:c r="G50" s="50"/>
      <x:c r="H50" s="53" t="str">
        <x:f>IF(COUNTA(A50:D50,F50:G50)=0,"",IF(OR(A50="",B50=""),"Compte / libellé requis",IF(NOT(AND(LEN(TRIM(A50))&gt;=3,OR(LEFT(TRIM(A50),1)="1",LEFT(TRIM(A50),1)="2",LEFT(TRIM(A50),1)="3",LEFT(TRIM(A50),1)="4",LEFT(TRIM(A50),1)="5",LEFT(TRIM(A50),1)="6",LEFT(TRIM(A50),1)="7",LEFT(TRIM(A50),1)="8",LEFT(TRIM(A50),1)="9"))),"Compte à corriger",IF(NOT(AND(OR(C50="",ISNUMBER(C50)),OR(D50="",ISNUMBER(D50)),COUNT(C50:D50)&gt;0,C50&gt;=0,D50&gt;=0)),"Soldes à corriger",IF(COUNTIFS($A$14:$A$513,A50,$B$14:$B$513,B50,$C$14:$C$513,C50,$D$14:$D$513,D50,$F$14:$F$513,F50,$G$14:$G$513,G50)&gt;1,"Doublon exact",IF(AND(F50&lt;&gt;"",F50&lt;&gt;"Charge TS",F50&lt;&gt;"Dette TS",F50&lt;&gt;"Autre"),"Choix à corriger",IF(AND(F50="Charge TS",LEFT(TRIM(A50),4)&lt;&gt;"6311"),"Compte charge incohérent",IF(AND(F50="Dette TS",LEFT(TRIM(A50),3)&lt;&gt;"447"),"Compte dette incohérent",IF(AND(OR(LEFT(TRIM(A50),4)="6311",LEFT(TRIM(A50),3)="447"),F50=""),"TS à qualifier","Prêt")))))))))</x:f>
      </x:c>
    </x:row>
    <x:row r="51" ht="35" customHeight="1">
      <x:c r="A51" s="41"/>
      <x:c r="B51" s="50"/>
      <x:c r="C51" s="45"/>
      <x:c r="D51" s="45"/>
      <x:c r="E51" s="46" t="str">
        <x:f>IF(COUNTA(A51:D51)=0,"",IF(AND(OR(C51="",ISNUMBER(C51)),OR(D51="",ISNUMBER(D51)),COUNT(C51:D51)&gt;0,C51&gt;=0,D51&gt;=0),SUM(C51)-SUM(D51),""))</x:f>
      </x:c>
      <x:c r="F51" s="38"/>
      <x:c r="G51" s="50"/>
      <x:c r="H51" s="53" t="str">
        <x:f>IF(COUNTA(A51:D51,F51:G51)=0,"",IF(OR(A51="",B51=""),"Compte / libellé requis",IF(NOT(AND(LEN(TRIM(A51))&gt;=3,OR(LEFT(TRIM(A51),1)="1",LEFT(TRIM(A51),1)="2",LEFT(TRIM(A51),1)="3",LEFT(TRIM(A51),1)="4",LEFT(TRIM(A51),1)="5",LEFT(TRIM(A51),1)="6",LEFT(TRIM(A51),1)="7",LEFT(TRIM(A51),1)="8",LEFT(TRIM(A51),1)="9"))),"Compte à corriger",IF(NOT(AND(OR(C51="",ISNUMBER(C51)),OR(D51="",ISNUMBER(D51)),COUNT(C51:D51)&gt;0,C51&gt;=0,D51&gt;=0)),"Soldes à corriger",IF(COUNTIFS($A$14:$A$513,A51,$B$14:$B$513,B51,$C$14:$C$513,C51,$D$14:$D$513,D51,$F$14:$F$513,F51,$G$14:$G$513,G51)&gt;1,"Doublon exact",IF(AND(F51&lt;&gt;"",F51&lt;&gt;"Charge TS",F51&lt;&gt;"Dette TS",F51&lt;&gt;"Autre"),"Choix à corriger",IF(AND(F51="Charge TS",LEFT(TRIM(A51),4)&lt;&gt;"6311"),"Compte charge incohérent",IF(AND(F51="Dette TS",LEFT(TRIM(A51),3)&lt;&gt;"447"),"Compte dette incohérent",IF(AND(OR(LEFT(TRIM(A51),4)="6311",LEFT(TRIM(A51),3)="447"),F51=""),"TS à qualifier","Prêt")))))))))</x:f>
      </x:c>
    </x:row>
    <x:row r="52" ht="35" customHeight="1">
      <x:c r="A52" s="41"/>
      <x:c r="B52" s="50"/>
      <x:c r="C52" s="45"/>
      <x:c r="D52" s="45"/>
      <x:c r="E52" s="46" t="str">
        <x:f>IF(COUNTA(A52:D52)=0,"",IF(AND(OR(C52="",ISNUMBER(C52)),OR(D52="",ISNUMBER(D52)),COUNT(C52:D52)&gt;0,C52&gt;=0,D52&gt;=0),SUM(C52)-SUM(D52),""))</x:f>
      </x:c>
      <x:c r="F52" s="38"/>
      <x:c r="G52" s="50"/>
      <x:c r="H52" s="53" t="str">
        <x:f>IF(COUNTA(A52:D52,F52:G52)=0,"",IF(OR(A52="",B52=""),"Compte / libellé requis",IF(NOT(AND(LEN(TRIM(A52))&gt;=3,OR(LEFT(TRIM(A52),1)="1",LEFT(TRIM(A52),1)="2",LEFT(TRIM(A52),1)="3",LEFT(TRIM(A52),1)="4",LEFT(TRIM(A52),1)="5",LEFT(TRIM(A52),1)="6",LEFT(TRIM(A52),1)="7",LEFT(TRIM(A52),1)="8",LEFT(TRIM(A52),1)="9"))),"Compte à corriger",IF(NOT(AND(OR(C52="",ISNUMBER(C52)),OR(D52="",ISNUMBER(D52)),COUNT(C52:D52)&gt;0,C52&gt;=0,D52&gt;=0)),"Soldes à corriger",IF(COUNTIFS($A$14:$A$513,A52,$B$14:$B$513,B52,$C$14:$C$513,C52,$D$14:$D$513,D52,$F$14:$F$513,F52,$G$14:$G$513,G52)&gt;1,"Doublon exact",IF(AND(F52&lt;&gt;"",F52&lt;&gt;"Charge TS",F52&lt;&gt;"Dette TS",F52&lt;&gt;"Autre"),"Choix à corriger",IF(AND(F52="Charge TS",LEFT(TRIM(A52),4)&lt;&gt;"6311"),"Compte charge incohérent",IF(AND(F52="Dette TS",LEFT(TRIM(A52),3)&lt;&gt;"447"),"Compte dette incohérent",IF(AND(OR(LEFT(TRIM(A52),4)="6311",LEFT(TRIM(A52),3)="447"),F52=""),"TS à qualifier","Prêt")))))))))</x:f>
      </x:c>
    </x:row>
    <x:row r="53" ht="35" customHeight="1">
      <x:c r="A53" s="41"/>
      <x:c r="B53" s="50"/>
      <x:c r="C53" s="45"/>
      <x:c r="D53" s="45"/>
      <x:c r="E53" s="46" t="str">
        <x:f>IF(COUNTA(A53:D53)=0,"",IF(AND(OR(C53="",ISNUMBER(C53)),OR(D53="",ISNUMBER(D53)),COUNT(C53:D53)&gt;0,C53&gt;=0,D53&gt;=0),SUM(C53)-SUM(D53),""))</x:f>
      </x:c>
      <x:c r="F53" s="38"/>
      <x:c r="G53" s="50"/>
      <x:c r="H53" s="53" t="str">
        <x:f>IF(COUNTA(A53:D53,F53:G53)=0,"",IF(OR(A53="",B53=""),"Compte / libellé requis",IF(NOT(AND(LEN(TRIM(A53))&gt;=3,OR(LEFT(TRIM(A53),1)="1",LEFT(TRIM(A53),1)="2",LEFT(TRIM(A53),1)="3",LEFT(TRIM(A53),1)="4",LEFT(TRIM(A53),1)="5",LEFT(TRIM(A53),1)="6",LEFT(TRIM(A53),1)="7",LEFT(TRIM(A53),1)="8",LEFT(TRIM(A53),1)="9"))),"Compte à corriger",IF(NOT(AND(OR(C53="",ISNUMBER(C53)),OR(D53="",ISNUMBER(D53)),COUNT(C53:D53)&gt;0,C53&gt;=0,D53&gt;=0)),"Soldes à corriger",IF(COUNTIFS($A$14:$A$513,A53,$B$14:$B$513,B53,$C$14:$C$513,C53,$D$14:$D$513,D53,$F$14:$F$513,F53,$G$14:$G$513,G53)&gt;1,"Doublon exact",IF(AND(F53&lt;&gt;"",F53&lt;&gt;"Charge TS",F53&lt;&gt;"Dette TS",F53&lt;&gt;"Autre"),"Choix à corriger",IF(AND(F53="Charge TS",LEFT(TRIM(A53),4)&lt;&gt;"6311"),"Compte charge incohérent",IF(AND(F53="Dette TS",LEFT(TRIM(A53),3)&lt;&gt;"447"),"Compte dette incohérent",IF(AND(OR(LEFT(TRIM(A53),4)="6311",LEFT(TRIM(A53),3)="447"),F53=""),"TS à qualifier","Prêt")))))))))</x:f>
      </x:c>
    </x:row>
    <x:row r="54" ht="35" customHeight="1">
      <x:c r="A54" s="41"/>
      <x:c r="B54" s="50"/>
      <x:c r="C54" s="45"/>
      <x:c r="D54" s="45"/>
      <x:c r="E54" s="46" t="str">
        <x:f>IF(COUNTA(A54:D54)=0,"",IF(AND(OR(C54="",ISNUMBER(C54)),OR(D54="",ISNUMBER(D54)),COUNT(C54:D54)&gt;0,C54&gt;=0,D54&gt;=0),SUM(C54)-SUM(D54),""))</x:f>
      </x:c>
      <x:c r="F54" s="38"/>
      <x:c r="G54" s="50"/>
      <x:c r="H54" s="53" t="str">
        <x:f>IF(COUNTA(A54:D54,F54:G54)=0,"",IF(OR(A54="",B54=""),"Compte / libellé requis",IF(NOT(AND(LEN(TRIM(A54))&gt;=3,OR(LEFT(TRIM(A54),1)="1",LEFT(TRIM(A54),1)="2",LEFT(TRIM(A54),1)="3",LEFT(TRIM(A54),1)="4",LEFT(TRIM(A54),1)="5",LEFT(TRIM(A54),1)="6",LEFT(TRIM(A54),1)="7",LEFT(TRIM(A54),1)="8",LEFT(TRIM(A54),1)="9"))),"Compte à corriger",IF(NOT(AND(OR(C54="",ISNUMBER(C54)),OR(D54="",ISNUMBER(D54)),COUNT(C54:D54)&gt;0,C54&gt;=0,D54&gt;=0)),"Soldes à corriger",IF(COUNTIFS($A$14:$A$513,A54,$B$14:$B$513,B54,$C$14:$C$513,C54,$D$14:$D$513,D54,$F$14:$F$513,F54,$G$14:$G$513,G54)&gt;1,"Doublon exact",IF(AND(F54&lt;&gt;"",F54&lt;&gt;"Charge TS",F54&lt;&gt;"Dette TS",F54&lt;&gt;"Autre"),"Choix à corriger",IF(AND(F54="Charge TS",LEFT(TRIM(A54),4)&lt;&gt;"6311"),"Compte charge incohérent",IF(AND(F54="Dette TS",LEFT(TRIM(A54),3)&lt;&gt;"447"),"Compte dette incohérent",IF(AND(OR(LEFT(TRIM(A54),4)="6311",LEFT(TRIM(A54),3)="447"),F54=""),"TS à qualifier","Prêt")))))))))</x:f>
      </x:c>
    </x:row>
    <x:row r="55" ht="35" customHeight="1">
      <x:c r="A55" s="41"/>
      <x:c r="B55" s="50"/>
      <x:c r="C55" s="45"/>
      <x:c r="D55" s="45"/>
      <x:c r="E55" s="46" t="str">
        <x:f>IF(COUNTA(A55:D55)=0,"",IF(AND(OR(C55="",ISNUMBER(C55)),OR(D55="",ISNUMBER(D55)),COUNT(C55:D55)&gt;0,C55&gt;=0,D55&gt;=0),SUM(C55)-SUM(D55),""))</x:f>
      </x:c>
      <x:c r="F55" s="38"/>
      <x:c r="G55" s="50"/>
      <x:c r="H55" s="53" t="str">
        <x:f>IF(COUNTA(A55:D55,F55:G55)=0,"",IF(OR(A55="",B55=""),"Compte / libellé requis",IF(NOT(AND(LEN(TRIM(A55))&gt;=3,OR(LEFT(TRIM(A55),1)="1",LEFT(TRIM(A55),1)="2",LEFT(TRIM(A55),1)="3",LEFT(TRIM(A55),1)="4",LEFT(TRIM(A55),1)="5",LEFT(TRIM(A55),1)="6",LEFT(TRIM(A55),1)="7",LEFT(TRIM(A55),1)="8",LEFT(TRIM(A55),1)="9"))),"Compte à corriger",IF(NOT(AND(OR(C55="",ISNUMBER(C55)),OR(D55="",ISNUMBER(D55)),COUNT(C55:D55)&gt;0,C55&gt;=0,D55&gt;=0)),"Soldes à corriger",IF(COUNTIFS($A$14:$A$513,A55,$B$14:$B$513,B55,$C$14:$C$513,C55,$D$14:$D$513,D55,$F$14:$F$513,F55,$G$14:$G$513,G55)&gt;1,"Doublon exact",IF(AND(F55&lt;&gt;"",F55&lt;&gt;"Charge TS",F55&lt;&gt;"Dette TS",F55&lt;&gt;"Autre"),"Choix à corriger",IF(AND(F55="Charge TS",LEFT(TRIM(A55),4)&lt;&gt;"6311"),"Compte charge incohérent",IF(AND(F55="Dette TS",LEFT(TRIM(A55),3)&lt;&gt;"447"),"Compte dette incohérent",IF(AND(OR(LEFT(TRIM(A55),4)="6311",LEFT(TRIM(A55),3)="447"),F55=""),"TS à qualifier","Prêt")))))))))</x:f>
      </x:c>
    </x:row>
    <x:row r="56" ht="35" customHeight="1">
      <x:c r="A56" s="41"/>
      <x:c r="B56" s="50"/>
      <x:c r="C56" s="45"/>
      <x:c r="D56" s="45"/>
      <x:c r="E56" s="46" t="str">
        <x:f>IF(COUNTA(A56:D56)=0,"",IF(AND(OR(C56="",ISNUMBER(C56)),OR(D56="",ISNUMBER(D56)),COUNT(C56:D56)&gt;0,C56&gt;=0,D56&gt;=0),SUM(C56)-SUM(D56),""))</x:f>
      </x:c>
      <x:c r="F56" s="38"/>
      <x:c r="G56" s="50"/>
      <x:c r="H56" s="53" t="str">
        <x:f>IF(COUNTA(A56:D56,F56:G56)=0,"",IF(OR(A56="",B56=""),"Compte / libellé requis",IF(NOT(AND(LEN(TRIM(A56))&gt;=3,OR(LEFT(TRIM(A56),1)="1",LEFT(TRIM(A56),1)="2",LEFT(TRIM(A56),1)="3",LEFT(TRIM(A56),1)="4",LEFT(TRIM(A56),1)="5",LEFT(TRIM(A56),1)="6",LEFT(TRIM(A56),1)="7",LEFT(TRIM(A56),1)="8",LEFT(TRIM(A56),1)="9"))),"Compte à corriger",IF(NOT(AND(OR(C56="",ISNUMBER(C56)),OR(D56="",ISNUMBER(D56)),COUNT(C56:D56)&gt;0,C56&gt;=0,D56&gt;=0)),"Soldes à corriger",IF(COUNTIFS($A$14:$A$513,A56,$B$14:$B$513,B56,$C$14:$C$513,C56,$D$14:$D$513,D56,$F$14:$F$513,F56,$G$14:$G$513,G56)&gt;1,"Doublon exact",IF(AND(F56&lt;&gt;"",F56&lt;&gt;"Charge TS",F56&lt;&gt;"Dette TS",F56&lt;&gt;"Autre"),"Choix à corriger",IF(AND(F56="Charge TS",LEFT(TRIM(A56),4)&lt;&gt;"6311"),"Compte charge incohérent",IF(AND(F56="Dette TS",LEFT(TRIM(A56),3)&lt;&gt;"447"),"Compte dette incohérent",IF(AND(OR(LEFT(TRIM(A56),4)="6311",LEFT(TRIM(A56),3)="447"),F56=""),"TS à qualifier","Prêt")))))))))</x:f>
      </x:c>
    </x:row>
    <x:row r="57" ht="35" customHeight="1">
      <x:c r="A57" s="41"/>
      <x:c r="B57" s="50"/>
      <x:c r="C57" s="45"/>
      <x:c r="D57" s="45"/>
      <x:c r="E57" s="46" t="str">
        <x:f>IF(COUNTA(A57:D57)=0,"",IF(AND(OR(C57="",ISNUMBER(C57)),OR(D57="",ISNUMBER(D57)),COUNT(C57:D57)&gt;0,C57&gt;=0,D57&gt;=0),SUM(C57)-SUM(D57),""))</x:f>
      </x:c>
      <x:c r="F57" s="38"/>
      <x:c r="G57" s="50"/>
      <x:c r="H57" s="53" t="str">
        <x:f>IF(COUNTA(A57:D57,F57:G57)=0,"",IF(OR(A57="",B57=""),"Compte / libellé requis",IF(NOT(AND(LEN(TRIM(A57))&gt;=3,OR(LEFT(TRIM(A57),1)="1",LEFT(TRIM(A57),1)="2",LEFT(TRIM(A57),1)="3",LEFT(TRIM(A57),1)="4",LEFT(TRIM(A57),1)="5",LEFT(TRIM(A57),1)="6",LEFT(TRIM(A57),1)="7",LEFT(TRIM(A57),1)="8",LEFT(TRIM(A57),1)="9"))),"Compte à corriger",IF(NOT(AND(OR(C57="",ISNUMBER(C57)),OR(D57="",ISNUMBER(D57)),COUNT(C57:D57)&gt;0,C57&gt;=0,D57&gt;=0)),"Soldes à corriger",IF(COUNTIFS($A$14:$A$513,A57,$B$14:$B$513,B57,$C$14:$C$513,C57,$D$14:$D$513,D57,$F$14:$F$513,F57,$G$14:$G$513,G57)&gt;1,"Doublon exact",IF(AND(F57&lt;&gt;"",F57&lt;&gt;"Charge TS",F57&lt;&gt;"Dette TS",F57&lt;&gt;"Autre"),"Choix à corriger",IF(AND(F57="Charge TS",LEFT(TRIM(A57),4)&lt;&gt;"6311"),"Compte charge incohérent",IF(AND(F57="Dette TS",LEFT(TRIM(A57),3)&lt;&gt;"447"),"Compte dette incohérent",IF(AND(OR(LEFT(TRIM(A57),4)="6311",LEFT(TRIM(A57),3)="447"),F57=""),"TS à qualifier","Prêt")))))))))</x:f>
      </x:c>
    </x:row>
    <x:row r="58" ht="35" customHeight="1">
      <x:c r="A58" s="41"/>
      <x:c r="B58" s="50"/>
      <x:c r="C58" s="45"/>
      <x:c r="D58" s="45"/>
      <x:c r="E58" s="46" t="str">
        <x:f>IF(COUNTA(A58:D58)=0,"",IF(AND(OR(C58="",ISNUMBER(C58)),OR(D58="",ISNUMBER(D58)),COUNT(C58:D58)&gt;0,C58&gt;=0,D58&gt;=0),SUM(C58)-SUM(D58),""))</x:f>
      </x:c>
      <x:c r="F58" s="38"/>
      <x:c r="G58" s="50"/>
      <x:c r="H58" s="53" t="str">
        <x:f>IF(COUNTA(A58:D58,F58:G58)=0,"",IF(OR(A58="",B58=""),"Compte / libellé requis",IF(NOT(AND(LEN(TRIM(A58))&gt;=3,OR(LEFT(TRIM(A58),1)="1",LEFT(TRIM(A58),1)="2",LEFT(TRIM(A58),1)="3",LEFT(TRIM(A58),1)="4",LEFT(TRIM(A58),1)="5",LEFT(TRIM(A58),1)="6",LEFT(TRIM(A58),1)="7",LEFT(TRIM(A58),1)="8",LEFT(TRIM(A58),1)="9"))),"Compte à corriger",IF(NOT(AND(OR(C58="",ISNUMBER(C58)),OR(D58="",ISNUMBER(D58)),COUNT(C58:D58)&gt;0,C58&gt;=0,D58&gt;=0)),"Soldes à corriger",IF(COUNTIFS($A$14:$A$513,A58,$B$14:$B$513,B58,$C$14:$C$513,C58,$D$14:$D$513,D58,$F$14:$F$513,F58,$G$14:$G$513,G58)&gt;1,"Doublon exact",IF(AND(F58&lt;&gt;"",F58&lt;&gt;"Charge TS",F58&lt;&gt;"Dette TS",F58&lt;&gt;"Autre"),"Choix à corriger",IF(AND(F58="Charge TS",LEFT(TRIM(A58),4)&lt;&gt;"6311"),"Compte charge incohérent",IF(AND(F58="Dette TS",LEFT(TRIM(A58),3)&lt;&gt;"447"),"Compte dette incohérent",IF(AND(OR(LEFT(TRIM(A58),4)="6311",LEFT(TRIM(A58),3)="447"),F58=""),"TS à qualifier","Prêt")))))))))</x:f>
      </x:c>
    </x:row>
    <x:row r="59" ht="35" customHeight="1">
      <x:c r="A59" s="41"/>
      <x:c r="B59" s="50"/>
      <x:c r="C59" s="45"/>
      <x:c r="D59" s="45"/>
      <x:c r="E59" s="46" t="str">
        <x:f>IF(COUNTA(A59:D59)=0,"",IF(AND(OR(C59="",ISNUMBER(C59)),OR(D59="",ISNUMBER(D59)),COUNT(C59:D59)&gt;0,C59&gt;=0,D59&gt;=0),SUM(C59)-SUM(D59),""))</x:f>
      </x:c>
      <x:c r="F59" s="38"/>
      <x:c r="G59" s="50"/>
      <x:c r="H59" s="53" t="str">
        <x:f>IF(COUNTA(A59:D59,F59:G59)=0,"",IF(OR(A59="",B59=""),"Compte / libellé requis",IF(NOT(AND(LEN(TRIM(A59))&gt;=3,OR(LEFT(TRIM(A59),1)="1",LEFT(TRIM(A59),1)="2",LEFT(TRIM(A59),1)="3",LEFT(TRIM(A59),1)="4",LEFT(TRIM(A59),1)="5",LEFT(TRIM(A59),1)="6",LEFT(TRIM(A59),1)="7",LEFT(TRIM(A59),1)="8",LEFT(TRIM(A59),1)="9"))),"Compte à corriger",IF(NOT(AND(OR(C59="",ISNUMBER(C59)),OR(D59="",ISNUMBER(D59)),COUNT(C59:D59)&gt;0,C59&gt;=0,D59&gt;=0)),"Soldes à corriger",IF(COUNTIFS($A$14:$A$513,A59,$B$14:$B$513,B59,$C$14:$C$513,C59,$D$14:$D$513,D59,$F$14:$F$513,F59,$G$14:$G$513,G59)&gt;1,"Doublon exact",IF(AND(F59&lt;&gt;"",F59&lt;&gt;"Charge TS",F59&lt;&gt;"Dette TS",F59&lt;&gt;"Autre"),"Choix à corriger",IF(AND(F59="Charge TS",LEFT(TRIM(A59),4)&lt;&gt;"6311"),"Compte charge incohérent",IF(AND(F59="Dette TS",LEFT(TRIM(A59),3)&lt;&gt;"447"),"Compte dette incohérent",IF(AND(OR(LEFT(TRIM(A59),4)="6311",LEFT(TRIM(A59),3)="447"),F59=""),"TS à qualifier","Prêt")))))))))</x:f>
      </x:c>
    </x:row>
    <x:row r="60" ht="35" customHeight="1">
      <x:c r="A60" s="41"/>
      <x:c r="B60" s="50"/>
      <x:c r="C60" s="45"/>
      <x:c r="D60" s="45"/>
      <x:c r="E60" s="46" t="str">
        <x:f>IF(COUNTA(A60:D60)=0,"",IF(AND(OR(C60="",ISNUMBER(C60)),OR(D60="",ISNUMBER(D60)),COUNT(C60:D60)&gt;0,C60&gt;=0,D60&gt;=0),SUM(C60)-SUM(D60),""))</x:f>
      </x:c>
      <x:c r="F60" s="38"/>
      <x:c r="G60" s="50"/>
      <x:c r="H60" s="53" t="str">
        <x:f>IF(COUNTA(A60:D60,F60:G60)=0,"",IF(OR(A60="",B60=""),"Compte / libellé requis",IF(NOT(AND(LEN(TRIM(A60))&gt;=3,OR(LEFT(TRIM(A60),1)="1",LEFT(TRIM(A60),1)="2",LEFT(TRIM(A60),1)="3",LEFT(TRIM(A60),1)="4",LEFT(TRIM(A60),1)="5",LEFT(TRIM(A60),1)="6",LEFT(TRIM(A60),1)="7",LEFT(TRIM(A60),1)="8",LEFT(TRIM(A60),1)="9"))),"Compte à corriger",IF(NOT(AND(OR(C60="",ISNUMBER(C60)),OR(D60="",ISNUMBER(D60)),COUNT(C60:D60)&gt;0,C60&gt;=0,D60&gt;=0)),"Soldes à corriger",IF(COUNTIFS($A$14:$A$513,A60,$B$14:$B$513,B60,$C$14:$C$513,C60,$D$14:$D$513,D60,$F$14:$F$513,F60,$G$14:$G$513,G60)&gt;1,"Doublon exact",IF(AND(F60&lt;&gt;"",F60&lt;&gt;"Charge TS",F60&lt;&gt;"Dette TS",F60&lt;&gt;"Autre"),"Choix à corriger",IF(AND(F60="Charge TS",LEFT(TRIM(A60),4)&lt;&gt;"6311"),"Compte charge incohérent",IF(AND(F60="Dette TS",LEFT(TRIM(A60),3)&lt;&gt;"447"),"Compte dette incohérent",IF(AND(OR(LEFT(TRIM(A60),4)="6311",LEFT(TRIM(A60),3)="447"),F60=""),"TS à qualifier","Prêt")))))))))</x:f>
      </x:c>
    </x:row>
    <x:row r="61" ht="35" customHeight="1">
      <x:c r="A61" s="41"/>
      <x:c r="B61" s="50"/>
      <x:c r="C61" s="45"/>
      <x:c r="D61" s="45"/>
      <x:c r="E61" s="46" t="str">
        <x:f>IF(COUNTA(A61:D61)=0,"",IF(AND(OR(C61="",ISNUMBER(C61)),OR(D61="",ISNUMBER(D61)),COUNT(C61:D61)&gt;0,C61&gt;=0,D61&gt;=0),SUM(C61)-SUM(D61),""))</x:f>
      </x:c>
      <x:c r="F61" s="38"/>
      <x:c r="G61" s="50"/>
      <x:c r="H61" s="53" t="str">
        <x:f>IF(COUNTA(A61:D61,F61:G61)=0,"",IF(OR(A61="",B61=""),"Compte / libellé requis",IF(NOT(AND(LEN(TRIM(A61))&gt;=3,OR(LEFT(TRIM(A61),1)="1",LEFT(TRIM(A61),1)="2",LEFT(TRIM(A61),1)="3",LEFT(TRIM(A61),1)="4",LEFT(TRIM(A61),1)="5",LEFT(TRIM(A61),1)="6",LEFT(TRIM(A61),1)="7",LEFT(TRIM(A61),1)="8",LEFT(TRIM(A61),1)="9"))),"Compte à corriger",IF(NOT(AND(OR(C61="",ISNUMBER(C61)),OR(D61="",ISNUMBER(D61)),COUNT(C61:D61)&gt;0,C61&gt;=0,D61&gt;=0)),"Soldes à corriger",IF(COUNTIFS($A$14:$A$513,A61,$B$14:$B$513,B61,$C$14:$C$513,C61,$D$14:$D$513,D61,$F$14:$F$513,F61,$G$14:$G$513,G61)&gt;1,"Doublon exact",IF(AND(F61&lt;&gt;"",F61&lt;&gt;"Charge TS",F61&lt;&gt;"Dette TS",F61&lt;&gt;"Autre"),"Choix à corriger",IF(AND(F61="Charge TS",LEFT(TRIM(A61),4)&lt;&gt;"6311"),"Compte charge incohérent",IF(AND(F61="Dette TS",LEFT(TRIM(A61),3)&lt;&gt;"447"),"Compte dette incohérent",IF(AND(OR(LEFT(TRIM(A61),4)="6311",LEFT(TRIM(A61),3)="447"),F61=""),"TS à qualifier","Prêt")))))))))</x:f>
      </x:c>
    </x:row>
    <x:row r="62" ht="35" customHeight="1">
      <x:c r="A62" s="41"/>
      <x:c r="B62" s="50"/>
      <x:c r="C62" s="45"/>
      <x:c r="D62" s="45"/>
      <x:c r="E62" s="46" t="str">
        <x:f>IF(COUNTA(A62:D62)=0,"",IF(AND(OR(C62="",ISNUMBER(C62)),OR(D62="",ISNUMBER(D62)),COUNT(C62:D62)&gt;0,C62&gt;=0,D62&gt;=0),SUM(C62)-SUM(D62),""))</x:f>
      </x:c>
      <x:c r="F62" s="38"/>
      <x:c r="G62" s="50"/>
      <x:c r="H62" s="53" t="str">
        <x:f>IF(COUNTA(A62:D62,F62:G62)=0,"",IF(OR(A62="",B62=""),"Compte / libellé requis",IF(NOT(AND(LEN(TRIM(A62))&gt;=3,OR(LEFT(TRIM(A62),1)="1",LEFT(TRIM(A62),1)="2",LEFT(TRIM(A62),1)="3",LEFT(TRIM(A62),1)="4",LEFT(TRIM(A62),1)="5",LEFT(TRIM(A62),1)="6",LEFT(TRIM(A62),1)="7",LEFT(TRIM(A62),1)="8",LEFT(TRIM(A62),1)="9"))),"Compte à corriger",IF(NOT(AND(OR(C62="",ISNUMBER(C62)),OR(D62="",ISNUMBER(D62)),COUNT(C62:D62)&gt;0,C62&gt;=0,D62&gt;=0)),"Soldes à corriger",IF(COUNTIFS($A$14:$A$513,A62,$B$14:$B$513,B62,$C$14:$C$513,C62,$D$14:$D$513,D62,$F$14:$F$513,F62,$G$14:$G$513,G62)&gt;1,"Doublon exact",IF(AND(F62&lt;&gt;"",F62&lt;&gt;"Charge TS",F62&lt;&gt;"Dette TS",F62&lt;&gt;"Autre"),"Choix à corriger",IF(AND(F62="Charge TS",LEFT(TRIM(A62),4)&lt;&gt;"6311"),"Compte charge incohérent",IF(AND(F62="Dette TS",LEFT(TRIM(A62),3)&lt;&gt;"447"),"Compte dette incohérent",IF(AND(OR(LEFT(TRIM(A62),4)="6311",LEFT(TRIM(A62),3)="447"),F62=""),"TS à qualifier","Prêt")))))))))</x:f>
      </x:c>
    </x:row>
    <x:row r="63" ht="35" customHeight="1">
      <x:c r="A63" s="41"/>
      <x:c r="B63" s="50"/>
      <x:c r="C63" s="45"/>
      <x:c r="D63" s="45"/>
      <x:c r="E63" s="46" t="str">
        <x:f>IF(COUNTA(A63:D63)=0,"",IF(AND(OR(C63="",ISNUMBER(C63)),OR(D63="",ISNUMBER(D63)),COUNT(C63:D63)&gt;0,C63&gt;=0,D63&gt;=0),SUM(C63)-SUM(D63),""))</x:f>
      </x:c>
      <x:c r="F63" s="38"/>
      <x:c r="G63" s="50"/>
      <x:c r="H63" s="53" t="str">
        <x:f>IF(COUNTA(A63:D63,F63:G63)=0,"",IF(OR(A63="",B63=""),"Compte / libellé requis",IF(NOT(AND(LEN(TRIM(A63))&gt;=3,OR(LEFT(TRIM(A63),1)="1",LEFT(TRIM(A63),1)="2",LEFT(TRIM(A63),1)="3",LEFT(TRIM(A63),1)="4",LEFT(TRIM(A63),1)="5",LEFT(TRIM(A63),1)="6",LEFT(TRIM(A63),1)="7",LEFT(TRIM(A63),1)="8",LEFT(TRIM(A63),1)="9"))),"Compte à corriger",IF(NOT(AND(OR(C63="",ISNUMBER(C63)),OR(D63="",ISNUMBER(D63)),COUNT(C63:D63)&gt;0,C63&gt;=0,D63&gt;=0)),"Soldes à corriger",IF(COUNTIFS($A$14:$A$513,A63,$B$14:$B$513,B63,$C$14:$C$513,C63,$D$14:$D$513,D63,$F$14:$F$513,F63,$G$14:$G$513,G63)&gt;1,"Doublon exact",IF(AND(F63&lt;&gt;"",F63&lt;&gt;"Charge TS",F63&lt;&gt;"Dette TS",F63&lt;&gt;"Autre"),"Choix à corriger",IF(AND(F63="Charge TS",LEFT(TRIM(A63),4)&lt;&gt;"6311"),"Compte charge incohérent",IF(AND(F63="Dette TS",LEFT(TRIM(A63),3)&lt;&gt;"447"),"Compte dette incohérent",IF(AND(OR(LEFT(TRIM(A63),4)="6311",LEFT(TRIM(A63),3)="447"),F63=""),"TS à qualifier","Prêt")))))))))</x:f>
      </x:c>
    </x:row>
    <x:row r="64" ht="35" customHeight="1">
      <x:c r="A64" s="41"/>
      <x:c r="B64" s="50"/>
      <x:c r="C64" s="45"/>
      <x:c r="D64" s="45"/>
      <x:c r="E64" s="46" t="str">
        <x:f>IF(COUNTA(A64:D64)=0,"",IF(AND(OR(C64="",ISNUMBER(C64)),OR(D64="",ISNUMBER(D64)),COUNT(C64:D64)&gt;0,C64&gt;=0,D64&gt;=0),SUM(C64)-SUM(D64),""))</x:f>
      </x:c>
      <x:c r="F64" s="38"/>
      <x:c r="G64" s="50"/>
      <x:c r="H64" s="53" t="str">
        <x:f>IF(COUNTA(A64:D64,F64:G64)=0,"",IF(OR(A64="",B64=""),"Compte / libellé requis",IF(NOT(AND(LEN(TRIM(A64))&gt;=3,OR(LEFT(TRIM(A64),1)="1",LEFT(TRIM(A64),1)="2",LEFT(TRIM(A64),1)="3",LEFT(TRIM(A64),1)="4",LEFT(TRIM(A64),1)="5",LEFT(TRIM(A64),1)="6",LEFT(TRIM(A64),1)="7",LEFT(TRIM(A64),1)="8",LEFT(TRIM(A64),1)="9"))),"Compte à corriger",IF(NOT(AND(OR(C64="",ISNUMBER(C64)),OR(D64="",ISNUMBER(D64)),COUNT(C64:D64)&gt;0,C64&gt;=0,D64&gt;=0)),"Soldes à corriger",IF(COUNTIFS($A$14:$A$513,A64,$B$14:$B$513,B64,$C$14:$C$513,C64,$D$14:$D$513,D64,$F$14:$F$513,F64,$G$14:$G$513,G64)&gt;1,"Doublon exact",IF(AND(F64&lt;&gt;"",F64&lt;&gt;"Charge TS",F64&lt;&gt;"Dette TS",F64&lt;&gt;"Autre"),"Choix à corriger",IF(AND(F64="Charge TS",LEFT(TRIM(A64),4)&lt;&gt;"6311"),"Compte charge incohérent",IF(AND(F64="Dette TS",LEFT(TRIM(A64),3)&lt;&gt;"447"),"Compte dette incohérent",IF(AND(OR(LEFT(TRIM(A64),4)="6311",LEFT(TRIM(A64),3)="447"),F64=""),"TS à qualifier","Prêt")))))))))</x:f>
      </x:c>
    </x:row>
    <x:row r="65" ht="35" customHeight="1">
      <x:c r="A65" s="41"/>
      <x:c r="B65" s="50"/>
      <x:c r="C65" s="45"/>
      <x:c r="D65" s="45"/>
      <x:c r="E65" s="46" t="str">
        <x:f>IF(COUNTA(A65:D65)=0,"",IF(AND(OR(C65="",ISNUMBER(C65)),OR(D65="",ISNUMBER(D65)),COUNT(C65:D65)&gt;0,C65&gt;=0,D65&gt;=0),SUM(C65)-SUM(D65),""))</x:f>
      </x:c>
      <x:c r="F65" s="38"/>
      <x:c r="G65" s="50"/>
      <x:c r="H65" s="53" t="str">
        <x:f>IF(COUNTA(A65:D65,F65:G65)=0,"",IF(OR(A65="",B65=""),"Compte / libellé requis",IF(NOT(AND(LEN(TRIM(A65))&gt;=3,OR(LEFT(TRIM(A65),1)="1",LEFT(TRIM(A65),1)="2",LEFT(TRIM(A65),1)="3",LEFT(TRIM(A65),1)="4",LEFT(TRIM(A65),1)="5",LEFT(TRIM(A65),1)="6",LEFT(TRIM(A65),1)="7",LEFT(TRIM(A65),1)="8",LEFT(TRIM(A65),1)="9"))),"Compte à corriger",IF(NOT(AND(OR(C65="",ISNUMBER(C65)),OR(D65="",ISNUMBER(D65)),COUNT(C65:D65)&gt;0,C65&gt;=0,D65&gt;=0)),"Soldes à corriger",IF(COUNTIFS($A$14:$A$513,A65,$B$14:$B$513,B65,$C$14:$C$513,C65,$D$14:$D$513,D65,$F$14:$F$513,F65,$G$14:$G$513,G65)&gt;1,"Doublon exact",IF(AND(F65&lt;&gt;"",F65&lt;&gt;"Charge TS",F65&lt;&gt;"Dette TS",F65&lt;&gt;"Autre"),"Choix à corriger",IF(AND(F65="Charge TS",LEFT(TRIM(A65),4)&lt;&gt;"6311"),"Compte charge incohérent",IF(AND(F65="Dette TS",LEFT(TRIM(A65),3)&lt;&gt;"447"),"Compte dette incohérent",IF(AND(OR(LEFT(TRIM(A65),4)="6311",LEFT(TRIM(A65),3)="447"),F65=""),"TS à qualifier","Prêt")))))))))</x:f>
      </x:c>
    </x:row>
    <x:row r="66" ht="35" customHeight="1">
      <x:c r="A66" s="41"/>
      <x:c r="B66" s="50"/>
      <x:c r="C66" s="45"/>
      <x:c r="D66" s="45"/>
      <x:c r="E66" s="46" t="str">
        <x:f>IF(COUNTA(A66:D66)=0,"",IF(AND(OR(C66="",ISNUMBER(C66)),OR(D66="",ISNUMBER(D66)),COUNT(C66:D66)&gt;0,C66&gt;=0,D66&gt;=0),SUM(C66)-SUM(D66),""))</x:f>
      </x:c>
      <x:c r="F66" s="38"/>
      <x:c r="G66" s="50"/>
      <x:c r="H66" s="53" t="str">
        <x:f>IF(COUNTA(A66:D66,F66:G66)=0,"",IF(OR(A66="",B66=""),"Compte / libellé requis",IF(NOT(AND(LEN(TRIM(A66))&gt;=3,OR(LEFT(TRIM(A66),1)="1",LEFT(TRIM(A66),1)="2",LEFT(TRIM(A66),1)="3",LEFT(TRIM(A66),1)="4",LEFT(TRIM(A66),1)="5",LEFT(TRIM(A66),1)="6",LEFT(TRIM(A66),1)="7",LEFT(TRIM(A66),1)="8",LEFT(TRIM(A66),1)="9"))),"Compte à corriger",IF(NOT(AND(OR(C66="",ISNUMBER(C66)),OR(D66="",ISNUMBER(D66)),COUNT(C66:D66)&gt;0,C66&gt;=0,D66&gt;=0)),"Soldes à corriger",IF(COUNTIFS($A$14:$A$513,A66,$B$14:$B$513,B66,$C$14:$C$513,C66,$D$14:$D$513,D66,$F$14:$F$513,F66,$G$14:$G$513,G66)&gt;1,"Doublon exact",IF(AND(F66&lt;&gt;"",F66&lt;&gt;"Charge TS",F66&lt;&gt;"Dette TS",F66&lt;&gt;"Autre"),"Choix à corriger",IF(AND(F66="Charge TS",LEFT(TRIM(A66),4)&lt;&gt;"6311"),"Compte charge incohérent",IF(AND(F66="Dette TS",LEFT(TRIM(A66),3)&lt;&gt;"447"),"Compte dette incohérent",IF(AND(OR(LEFT(TRIM(A66),4)="6311",LEFT(TRIM(A66),3)="447"),F66=""),"TS à qualifier","Prêt")))))))))</x:f>
      </x:c>
    </x:row>
    <x:row r="67" ht="35" customHeight="1">
      <x:c r="A67" s="41"/>
      <x:c r="B67" s="50"/>
      <x:c r="C67" s="45"/>
      <x:c r="D67" s="45"/>
      <x:c r="E67" s="46" t="str">
        <x:f>IF(COUNTA(A67:D67)=0,"",IF(AND(OR(C67="",ISNUMBER(C67)),OR(D67="",ISNUMBER(D67)),COUNT(C67:D67)&gt;0,C67&gt;=0,D67&gt;=0),SUM(C67)-SUM(D67),""))</x:f>
      </x:c>
      <x:c r="F67" s="38"/>
      <x:c r="G67" s="50"/>
      <x:c r="H67" s="53" t="str">
        <x:f>IF(COUNTA(A67:D67,F67:G67)=0,"",IF(OR(A67="",B67=""),"Compte / libellé requis",IF(NOT(AND(LEN(TRIM(A67))&gt;=3,OR(LEFT(TRIM(A67),1)="1",LEFT(TRIM(A67),1)="2",LEFT(TRIM(A67),1)="3",LEFT(TRIM(A67),1)="4",LEFT(TRIM(A67),1)="5",LEFT(TRIM(A67),1)="6",LEFT(TRIM(A67),1)="7",LEFT(TRIM(A67),1)="8",LEFT(TRIM(A67),1)="9"))),"Compte à corriger",IF(NOT(AND(OR(C67="",ISNUMBER(C67)),OR(D67="",ISNUMBER(D67)),COUNT(C67:D67)&gt;0,C67&gt;=0,D67&gt;=0)),"Soldes à corriger",IF(COUNTIFS($A$14:$A$513,A67,$B$14:$B$513,B67,$C$14:$C$513,C67,$D$14:$D$513,D67,$F$14:$F$513,F67,$G$14:$G$513,G67)&gt;1,"Doublon exact",IF(AND(F67&lt;&gt;"",F67&lt;&gt;"Charge TS",F67&lt;&gt;"Dette TS",F67&lt;&gt;"Autre"),"Choix à corriger",IF(AND(F67="Charge TS",LEFT(TRIM(A67),4)&lt;&gt;"6311"),"Compte charge incohérent",IF(AND(F67="Dette TS",LEFT(TRIM(A67),3)&lt;&gt;"447"),"Compte dette incohérent",IF(AND(OR(LEFT(TRIM(A67),4)="6311",LEFT(TRIM(A67),3)="447"),F67=""),"TS à qualifier","Prêt")))))))))</x:f>
      </x:c>
    </x:row>
    <x:row r="68" ht="35" customHeight="1">
      <x:c r="A68" s="41"/>
      <x:c r="B68" s="50"/>
      <x:c r="C68" s="45"/>
      <x:c r="D68" s="45"/>
      <x:c r="E68" s="46" t="str">
        <x:f>IF(COUNTA(A68:D68)=0,"",IF(AND(OR(C68="",ISNUMBER(C68)),OR(D68="",ISNUMBER(D68)),COUNT(C68:D68)&gt;0,C68&gt;=0,D68&gt;=0),SUM(C68)-SUM(D68),""))</x:f>
      </x:c>
      <x:c r="F68" s="38"/>
      <x:c r="G68" s="50"/>
      <x:c r="H68" s="53" t="str">
        <x:f>IF(COUNTA(A68:D68,F68:G68)=0,"",IF(OR(A68="",B68=""),"Compte / libellé requis",IF(NOT(AND(LEN(TRIM(A68))&gt;=3,OR(LEFT(TRIM(A68),1)="1",LEFT(TRIM(A68),1)="2",LEFT(TRIM(A68),1)="3",LEFT(TRIM(A68),1)="4",LEFT(TRIM(A68),1)="5",LEFT(TRIM(A68),1)="6",LEFT(TRIM(A68),1)="7",LEFT(TRIM(A68),1)="8",LEFT(TRIM(A68),1)="9"))),"Compte à corriger",IF(NOT(AND(OR(C68="",ISNUMBER(C68)),OR(D68="",ISNUMBER(D68)),COUNT(C68:D68)&gt;0,C68&gt;=0,D68&gt;=0)),"Soldes à corriger",IF(COUNTIFS($A$14:$A$513,A68,$B$14:$B$513,B68,$C$14:$C$513,C68,$D$14:$D$513,D68,$F$14:$F$513,F68,$G$14:$G$513,G68)&gt;1,"Doublon exact",IF(AND(F68&lt;&gt;"",F68&lt;&gt;"Charge TS",F68&lt;&gt;"Dette TS",F68&lt;&gt;"Autre"),"Choix à corriger",IF(AND(F68="Charge TS",LEFT(TRIM(A68),4)&lt;&gt;"6311"),"Compte charge incohérent",IF(AND(F68="Dette TS",LEFT(TRIM(A68),3)&lt;&gt;"447"),"Compte dette incohérent",IF(AND(OR(LEFT(TRIM(A68),4)="6311",LEFT(TRIM(A68),3)="447"),F68=""),"TS à qualifier","Prêt")))))))))</x:f>
      </x:c>
    </x:row>
    <x:row r="69" ht="35" customHeight="1">
      <x:c r="A69" s="41"/>
      <x:c r="B69" s="50"/>
      <x:c r="C69" s="45"/>
      <x:c r="D69" s="45"/>
      <x:c r="E69" s="46" t="str">
        <x:f>IF(COUNTA(A69:D69)=0,"",IF(AND(OR(C69="",ISNUMBER(C69)),OR(D69="",ISNUMBER(D69)),COUNT(C69:D69)&gt;0,C69&gt;=0,D69&gt;=0),SUM(C69)-SUM(D69),""))</x:f>
      </x:c>
      <x:c r="F69" s="38"/>
      <x:c r="G69" s="50"/>
      <x:c r="H69" s="53" t="str">
        <x:f>IF(COUNTA(A69:D69,F69:G69)=0,"",IF(OR(A69="",B69=""),"Compte / libellé requis",IF(NOT(AND(LEN(TRIM(A69))&gt;=3,OR(LEFT(TRIM(A69),1)="1",LEFT(TRIM(A69),1)="2",LEFT(TRIM(A69),1)="3",LEFT(TRIM(A69),1)="4",LEFT(TRIM(A69),1)="5",LEFT(TRIM(A69),1)="6",LEFT(TRIM(A69),1)="7",LEFT(TRIM(A69),1)="8",LEFT(TRIM(A69),1)="9"))),"Compte à corriger",IF(NOT(AND(OR(C69="",ISNUMBER(C69)),OR(D69="",ISNUMBER(D69)),COUNT(C69:D69)&gt;0,C69&gt;=0,D69&gt;=0)),"Soldes à corriger",IF(COUNTIFS($A$14:$A$513,A69,$B$14:$B$513,B69,$C$14:$C$513,C69,$D$14:$D$513,D69,$F$14:$F$513,F69,$G$14:$G$513,G69)&gt;1,"Doublon exact",IF(AND(F69&lt;&gt;"",F69&lt;&gt;"Charge TS",F69&lt;&gt;"Dette TS",F69&lt;&gt;"Autre"),"Choix à corriger",IF(AND(F69="Charge TS",LEFT(TRIM(A69),4)&lt;&gt;"6311"),"Compte charge incohérent",IF(AND(F69="Dette TS",LEFT(TRIM(A69),3)&lt;&gt;"447"),"Compte dette incohérent",IF(AND(OR(LEFT(TRIM(A69),4)="6311",LEFT(TRIM(A69),3)="447"),F69=""),"TS à qualifier","Prêt")))))))))</x:f>
      </x:c>
    </x:row>
    <x:row r="70" ht="35" customHeight="1">
      <x:c r="A70" s="41"/>
      <x:c r="B70" s="50"/>
      <x:c r="C70" s="45"/>
      <x:c r="D70" s="45"/>
      <x:c r="E70" s="46" t="str">
        <x:f>IF(COUNTA(A70:D70)=0,"",IF(AND(OR(C70="",ISNUMBER(C70)),OR(D70="",ISNUMBER(D70)),COUNT(C70:D70)&gt;0,C70&gt;=0,D70&gt;=0),SUM(C70)-SUM(D70),""))</x:f>
      </x:c>
      <x:c r="F70" s="38"/>
      <x:c r="G70" s="50"/>
      <x:c r="H70" s="53" t="str">
        <x:f>IF(COUNTA(A70:D70,F70:G70)=0,"",IF(OR(A70="",B70=""),"Compte / libellé requis",IF(NOT(AND(LEN(TRIM(A70))&gt;=3,OR(LEFT(TRIM(A70),1)="1",LEFT(TRIM(A70),1)="2",LEFT(TRIM(A70),1)="3",LEFT(TRIM(A70),1)="4",LEFT(TRIM(A70),1)="5",LEFT(TRIM(A70),1)="6",LEFT(TRIM(A70),1)="7",LEFT(TRIM(A70),1)="8",LEFT(TRIM(A70),1)="9"))),"Compte à corriger",IF(NOT(AND(OR(C70="",ISNUMBER(C70)),OR(D70="",ISNUMBER(D70)),COUNT(C70:D70)&gt;0,C70&gt;=0,D70&gt;=0)),"Soldes à corriger",IF(COUNTIFS($A$14:$A$513,A70,$B$14:$B$513,B70,$C$14:$C$513,C70,$D$14:$D$513,D70,$F$14:$F$513,F70,$G$14:$G$513,G70)&gt;1,"Doublon exact",IF(AND(F70&lt;&gt;"",F70&lt;&gt;"Charge TS",F70&lt;&gt;"Dette TS",F70&lt;&gt;"Autre"),"Choix à corriger",IF(AND(F70="Charge TS",LEFT(TRIM(A70),4)&lt;&gt;"6311"),"Compte charge incohérent",IF(AND(F70="Dette TS",LEFT(TRIM(A70),3)&lt;&gt;"447"),"Compte dette incohérent",IF(AND(OR(LEFT(TRIM(A70),4)="6311",LEFT(TRIM(A70),3)="447"),F70=""),"TS à qualifier","Prêt")))))))))</x:f>
      </x:c>
    </x:row>
    <x:row r="71" ht="35" customHeight="1">
      <x:c r="A71" s="41"/>
      <x:c r="B71" s="50"/>
      <x:c r="C71" s="45"/>
      <x:c r="D71" s="45"/>
      <x:c r="E71" s="46" t="str">
        <x:f>IF(COUNTA(A71:D71)=0,"",IF(AND(OR(C71="",ISNUMBER(C71)),OR(D71="",ISNUMBER(D71)),COUNT(C71:D71)&gt;0,C71&gt;=0,D71&gt;=0),SUM(C71)-SUM(D71),""))</x:f>
      </x:c>
      <x:c r="F71" s="38"/>
      <x:c r="G71" s="50"/>
      <x:c r="H71" s="53" t="str">
        <x:f>IF(COUNTA(A71:D71,F71:G71)=0,"",IF(OR(A71="",B71=""),"Compte / libellé requis",IF(NOT(AND(LEN(TRIM(A71))&gt;=3,OR(LEFT(TRIM(A71),1)="1",LEFT(TRIM(A71),1)="2",LEFT(TRIM(A71),1)="3",LEFT(TRIM(A71),1)="4",LEFT(TRIM(A71),1)="5",LEFT(TRIM(A71),1)="6",LEFT(TRIM(A71),1)="7",LEFT(TRIM(A71),1)="8",LEFT(TRIM(A71),1)="9"))),"Compte à corriger",IF(NOT(AND(OR(C71="",ISNUMBER(C71)),OR(D71="",ISNUMBER(D71)),COUNT(C71:D71)&gt;0,C71&gt;=0,D71&gt;=0)),"Soldes à corriger",IF(COUNTIFS($A$14:$A$513,A71,$B$14:$B$513,B71,$C$14:$C$513,C71,$D$14:$D$513,D71,$F$14:$F$513,F71,$G$14:$G$513,G71)&gt;1,"Doublon exact",IF(AND(F71&lt;&gt;"",F71&lt;&gt;"Charge TS",F71&lt;&gt;"Dette TS",F71&lt;&gt;"Autre"),"Choix à corriger",IF(AND(F71="Charge TS",LEFT(TRIM(A71),4)&lt;&gt;"6311"),"Compte charge incohérent",IF(AND(F71="Dette TS",LEFT(TRIM(A71),3)&lt;&gt;"447"),"Compte dette incohérent",IF(AND(OR(LEFT(TRIM(A71),4)="6311",LEFT(TRIM(A71),3)="447"),F71=""),"TS à qualifier","Prêt")))))))))</x:f>
      </x:c>
    </x:row>
    <x:row r="72" ht="35" customHeight="1">
      <x:c r="A72" s="41"/>
      <x:c r="B72" s="50"/>
      <x:c r="C72" s="45"/>
      <x:c r="D72" s="45"/>
      <x:c r="E72" s="46" t="str">
        <x:f>IF(COUNTA(A72:D72)=0,"",IF(AND(OR(C72="",ISNUMBER(C72)),OR(D72="",ISNUMBER(D72)),COUNT(C72:D72)&gt;0,C72&gt;=0,D72&gt;=0),SUM(C72)-SUM(D72),""))</x:f>
      </x:c>
      <x:c r="F72" s="38"/>
      <x:c r="G72" s="50"/>
      <x:c r="H72" s="53" t="str">
        <x:f>IF(COUNTA(A72:D72,F72:G72)=0,"",IF(OR(A72="",B72=""),"Compte / libellé requis",IF(NOT(AND(LEN(TRIM(A72))&gt;=3,OR(LEFT(TRIM(A72),1)="1",LEFT(TRIM(A72),1)="2",LEFT(TRIM(A72),1)="3",LEFT(TRIM(A72),1)="4",LEFT(TRIM(A72),1)="5",LEFT(TRIM(A72),1)="6",LEFT(TRIM(A72),1)="7",LEFT(TRIM(A72),1)="8",LEFT(TRIM(A72),1)="9"))),"Compte à corriger",IF(NOT(AND(OR(C72="",ISNUMBER(C72)),OR(D72="",ISNUMBER(D72)),COUNT(C72:D72)&gt;0,C72&gt;=0,D72&gt;=0)),"Soldes à corriger",IF(COUNTIFS($A$14:$A$513,A72,$B$14:$B$513,B72,$C$14:$C$513,C72,$D$14:$D$513,D72,$F$14:$F$513,F72,$G$14:$G$513,G72)&gt;1,"Doublon exact",IF(AND(F72&lt;&gt;"",F72&lt;&gt;"Charge TS",F72&lt;&gt;"Dette TS",F72&lt;&gt;"Autre"),"Choix à corriger",IF(AND(F72="Charge TS",LEFT(TRIM(A72),4)&lt;&gt;"6311"),"Compte charge incohérent",IF(AND(F72="Dette TS",LEFT(TRIM(A72),3)&lt;&gt;"447"),"Compte dette incohérent",IF(AND(OR(LEFT(TRIM(A72),4)="6311",LEFT(TRIM(A72),3)="447"),F72=""),"TS à qualifier","Prêt")))))))))</x:f>
      </x:c>
    </x:row>
    <x:row r="73" ht="35" customHeight="1">
      <x:c r="A73" s="41"/>
      <x:c r="B73" s="50"/>
      <x:c r="C73" s="45"/>
      <x:c r="D73" s="45"/>
      <x:c r="E73" s="46" t="str">
        <x:f>IF(COUNTA(A73:D73)=0,"",IF(AND(OR(C73="",ISNUMBER(C73)),OR(D73="",ISNUMBER(D73)),COUNT(C73:D73)&gt;0,C73&gt;=0,D73&gt;=0),SUM(C73)-SUM(D73),""))</x:f>
      </x:c>
      <x:c r="F73" s="38"/>
      <x:c r="G73" s="50"/>
      <x:c r="H73" s="53" t="str">
        <x:f>IF(COUNTA(A73:D73,F73:G73)=0,"",IF(OR(A73="",B73=""),"Compte / libellé requis",IF(NOT(AND(LEN(TRIM(A73))&gt;=3,OR(LEFT(TRIM(A73),1)="1",LEFT(TRIM(A73),1)="2",LEFT(TRIM(A73),1)="3",LEFT(TRIM(A73),1)="4",LEFT(TRIM(A73),1)="5",LEFT(TRIM(A73),1)="6",LEFT(TRIM(A73),1)="7",LEFT(TRIM(A73),1)="8",LEFT(TRIM(A73),1)="9"))),"Compte à corriger",IF(NOT(AND(OR(C73="",ISNUMBER(C73)),OR(D73="",ISNUMBER(D73)),COUNT(C73:D73)&gt;0,C73&gt;=0,D73&gt;=0)),"Soldes à corriger",IF(COUNTIFS($A$14:$A$513,A73,$B$14:$B$513,B73,$C$14:$C$513,C73,$D$14:$D$513,D73,$F$14:$F$513,F73,$G$14:$G$513,G73)&gt;1,"Doublon exact",IF(AND(F73&lt;&gt;"",F73&lt;&gt;"Charge TS",F73&lt;&gt;"Dette TS",F73&lt;&gt;"Autre"),"Choix à corriger",IF(AND(F73="Charge TS",LEFT(TRIM(A73),4)&lt;&gt;"6311"),"Compte charge incohérent",IF(AND(F73="Dette TS",LEFT(TRIM(A73),3)&lt;&gt;"447"),"Compte dette incohérent",IF(AND(OR(LEFT(TRIM(A73),4)="6311",LEFT(TRIM(A73),3)="447"),F73=""),"TS à qualifier","Prêt")))))))))</x:f>
      </x:c>
    </x:row>
    <x:row r="74" ht="35" customHeight="1">
      <x:c r="A74" s="41"/>
      <x:c r="B74" s="50"/>
      <x:c r="C74" s="45"/>
      <x:c r="D74" s="45"/>
      <x:c r="E74" s="46" t="str">
        <x:f>IF(COUNTA(A74:D74)=0,"",IF(AND(OR(C74="",ISNUMBER(C74)),OR(D74="",ISNUMBER(D74)),COUNT(C74:D74)&gt;0,C74&gt;=0,D74&gt;=0),SUM(C74)-SUM(D74),""))</x:f>
      </x:c>
      <x:c r="F74" s="38"/>
      <x:c r="G74" s="50"/>
      <x:c r="H74" s="53" t="str">
        <x:f>IF(COUNTA(A74:D74,F74:G74)=0,"",IF(OR(A74="",B74=""),"Compte / libellé requis",IF(NOT(AND(LEN(TRIM(A74))&gt;=3,OR(LEFT(TRIM(A74),1)="1",LEFT(TRIM(A74),1)="2",LEFT(TRIM(A74),1)="3",LEFT(TRIM(A74),1)="4",LEFT(TRIM(A74),1)="5",LEFT(TRIM(A74),1)="6",LEFT(TRIM(A74),1)="7",LEFT(TRIM(A74),1)="8",LEFT(TRIM(A74),1)="9"))),"Compte à corriger",IF(NOT(AND(OR(C74="",ISNUMBER(C74)),OR(D74="",ISNUMBER(D74)),COUNT(C74:D74)&gt;0,C74&gt;=0,D74&gt;=0)),"Soldes à corriger",IF(COUNTIFS($A$14:$A$513,A74,$B$14:$B$513,B74,$C$14:$C$513,C74,$D$14:$D$513,D74,$F$14:$F$513,F74,$G$14:$G$513,G74)&gt;1,"Doublon exact",IF(AND(F74&lt;&gt;"",F74&lt;&gt;"Charge TS",F74&lt;&gt;"Dette TS",F74&lt;&gt;"Autre"),"Choix à corriger",IF(AND(F74="Charge TS",LEFT(TRIM(A74),4)&lt;&gt;"6311"),"Compte charge incohérent",IF(AND(F74="Dette TS",LEFT(TRIM(A74),3)&lt;&gt;"447"),"Compte dette incohérent",IF(AND(OR(LEFT(TRIM(A74),4)="6311",LEFT(TRIM(A74),3)="447"),F74=""),"TS à qualifier","Prêt")))))))))</x:f>
      </x:c>
    </x:row>
    <x:row r="75" ht="35" customHeight="1">
      <x:c r="A75" s="41"/>
      <x:c r="B75" s="50"/>
      <x:c r="C75" s="45"/>
      <x:c r="D75" s="45"/>
      <x:c r="E75" s="46" t="str">
        <x:f>IF(COUNTA(A75:D75)=0,"",IF(AND(OR(C75="",ISNUMBER(C75)),OR(D75="",ISNUMBER(D75)),COUNT(C75:D75)&gt;0,C75&gt;=0,D75&gt;=0),SUM(C75)-SUM(D75),""))</x:f>
      </x:c>
      <x:c r="F75" s="38"/>
      <x:c r="G75" s="50"/>
      <x:c r="H75" s="53" t="str">
        <x:f>IF(COUNTA(A75:D75,F75:G75)=0,"",IF(OR(A75="",B75=""),"Compte / libellé requis",IF(NOT(AND(LEN(TRIM(A75))&gt;=3,OR(LEFT(TRIM(A75),1)="1",LEFT(TRIM(A75),1)="2",LEFT(TRIM(A75),1)="3",LEFT(TRIM(A75),1)="4",LEFT(TRIM(A75),1)="5",LEFT(TRIM(A75),1)="6",LEFT(TRIM(A75),1)="7",LEFT(TRIM(A75),1)="8",LEFT(TRIM(A75),1)="9"))),"Compte à corriger",IF(NOT(AND(OR(C75="",ISNUMBER(C75)),OR(D75="",ISNUMBER(D75)),COUNT(C75:D75)&gt;0,C75&gt;=0,D75&gt;=0)),"Soldes à corriger",IF(COUNTIFS($A$14:$A$513,A75,$B$14:$B$513,B75,$C$14:$C$513,C75,$D$14:$D$513,D75,$F$14:$F$513,F75,$G$14:$G$513,G75)&gt;1,"Doublon exact",IF(AND(F75&lt;&gt;"",F75&lt;&gt;"Charge TS",F75&lt;&gt;"Dette TS",F75&lt;&gt;"Autre"),"Choix à corriger",IF(AND(F75="Charge TS",LEFT(TRIM(A75),4)&lt;&gt;"6311"),"Compte charge incohérent",IF(AND(F75="Dette TS",LEFT(TRIM(A75),3)&lt;&gt;"447"),"Compte dette incohérent",IF(AND(OR(LEFT(TRIM(A75),4)="6311",LEFT(TRIM(A75),3)="447"),F75=""),"TS à qualifier","Prêt")))))))))</x:f>
      </x:c>
    </x:row>
    <x:row r="76" ht="35" customHeight="1">
      <x:c r="A76" s="41"/>
      <x:c r="B76" s="50"/>
      <x:c r="C76" s="45"/>
      <x:c r="D76" s="45"/>
      <x:c r="E76" s="46" t="str">
        <x:f>IF(COUNTA(A76:D76)=0,"",IF(AND(OR(C76="",ISNUMBER(C76)),OR(D76="",ISNUMBER(D76)),COUNT(C76:D76)&gt;0,C76&gt;=0,D76&gt;=0),SUM(C76)-SUM(D76),""))</x:f>
      </x:c>
      <x:c r="F76" s="38"/>
      <x:c r="G76" s="50"/>
      <x:c r="H76" s="53" t="str">
        <x:f>IF(COUNTA(A76:D76,F76:G76)=0,"",IF(OR(A76="",B76=""),"Compte / libellé requis",IF(NOT(AND(LEN(TRIM(A76))&gt;=3,OR(LEFT(TRIM(A76),1)="1",LEFT(TRIM(A76),1)="2",LEFT(TRIM(A76),1)="3",LEFT(TRIM(A76),1)="4",LEFT(TRIM(A76),1)="5",LEFT(TRIM(A76),1)="6",LEFT(TRIM(A76),1)="7",LEFT(TRIM(A76),1)="8",LEFT(TRIM(A76),1)="9"))),"Compte à corriger",IF(NOT(AND(OR(C76="",ISNUMBER(C76)),OR(D76="",ISNUMBER(D76)),COUNT(C76:D76)&gt;0,C76&gt;=0,D76&gt;=0)),"Soldes à corriger",IF(COUNTIFS($A$14:$A$513,A76,$B$14:$B$513,B76,$C$14:$C$513,C76,$D$14:$D$513,D76,$F$14:$F$513,F76,$G$14:$G$513,G76)&gt;1,"Doublon exact",IF(AND(F76&lt;&gt;"",F76&lt;&gt;"Charge TS",F76&lt;&gt;"Dette TS",F76&lt;&gt;"Autre"),"Choix à corriger",IF(AND(F76="Charge TS",LEFT(TRIM(A76),4)&lt;&gt;"6311"),"Compte charge incohérent",IF(AND(F76="Dette TS",LEFT(TRIM(A76),3)&lt;&gt;"447"),"Compte dette incohérent",IF(AND(OR(LEFT(TRIM(A76),4)="6311",LEFT(TRIM(A76),3)="447"),F76=""),"TS à qualifier","Prêt")))))))))</x:f>
      </x:c>
    </x:row>
    <x:row r="77" ht="35" customHeight="1">
      <x:c r="A77" s="41"/>
      <x:c r="B77" s="50"/>
      <x:c r="C77" s="45"/>
      <x:c r="D77" s="45"/>
      <x:c r="E77" s="46" t="str">
        <x:f>IF(COUNTA(A77:D77)=0,"",IF(AND(OR(C77="",ISNUMBER(C77)),OR(D77="",ISNUMBER(D77)),COUNT(C77:D77)&gt;0,C77&gt;=0,D77&gt;=0),SUM(C77)-SUM(D77),""))</x:f>
      </x:c>
      <x:c r="F77" s="38"/>
      <x:c r="G77" s="50"/>
      <x:c r="H77" s="53" t="str">
        <x:f>IF(COUNTA(A77:D77,F77:G77)=0,"",IF(OR(A77="",B77=""),"Compte / libellé requis",IF(NOT(AND(LEN(TRIM(A77))&gt;=3,OR(LEFT(TRIM(A77),1)="1",LEFT(TRIM(A77),1)="2",LEFT(TRIM(A77),1)="3",LEFT(TRIM(A77),1)="4",LEFT(TRIM(A77),1)="5",LEFT(TRIM(A77),1)="6",LEFT(TRIM(A77),1)="7",LEFT(TRIM(A77),1)="8",LEFT(TRIM(A77),1)="9"))),"Compte à corriger",IF(NOT(AND(OR(C77="",ISNUMBER(C77)),OR(D77="",ISNUMBER(D77)),COUNT(C77:D77)&gt;0,C77&gt;=0,D77&gt;=0)),"Soldes à corriger",IF(COUNTIFS($A$14:$A$513,A77,$B$14:$B$513,B77,$C$14:$C$513,C77,$D$14:$D$513,D77,$F$14:$F$513,F77,$G$14:$G$513,G77)&gt;1,"Doublon exact",IF(AND(F77&lt;&gt;"",F77&lt;&gt;"Charge TS",F77&lt;&gt;"Dette TS",F77&lt;&gt;"Autre"),"Choix à corriger",IF(AND(F77="Charge TS",LEFT(TRIM(A77),4)&lt;&gt;"6311"),"Compte charge incohérent",IF(AND(F77="Dette TS",LEFT(TRIM(A77),3)&lt;&gt;"447"),"Compte dette incohérent",IF(AND(OR(LEFT(TRIM(A77),4)="6311",LEFT(TRIM(A77),3)="447"),F77=""),"TS à qualifier","Prêt")))))))))</x:f>
      </x:c>
    </x:row>
    <x:row r="78" ht="35" customHeight="1">
      <x:c r="A78" s="41"/>
      <x:c r="B78" s="50"/>
      <x:c r="C78" s="45"/>
      <x:c r="D78" s="45"/>
      <x:c r="E78" s="46" t="str">
        <x:f>IF(COUNTA(A78:D78)=0,"",IF(AND(OR(C78="",ISNUMBER(C78)),OR(D78="",ISNUMBER(D78)),COUNT(C78:D78)&gt;0,C78&gt;=0,D78&gt;=0),SUM(C78)-SUM(D78),""))</x:f>
      </x:c>
      <x:c r="F78" s="38"/>
      <x:c r="G78" s="50"/>
      <x:c r="H78" s="53" t="str">
        <x:f>IF(COUNTA(A78:D78,F78:G78)=0,"",IF(OR(A78="",B78=""),"Compte / libellé requis",IF(NOT(AND(LEN(TRIM(A78))&gt;=3,OR(LEFT(TRIM(A78),1)="1",LEFT(TRIM(A78),1)="2",LEFT(TRIM(A78),1)="3",LEFT(TRIM(A78),1)="4",LEFT(TRIM(A78),1)="5",LEFT(TRIM(A78),1)="6",LEFT(TRIM(A78),1)="7",LEFT(TRIM(A78),1)="8",LEFT(TRIM(A78),1)="9"))),"Compte à corriger",IF(NOT(AND(OR(C78="",ISNUMBER(C78)),OR(D78="",ISNUMBER(D78)),COUNT(C78:D78)&gt;0,C78&gt;=0,D78&gt;=0)),"Soldes à corriger",IF(COUNTIFS($A$14:$A$513,A78,$B$14:$B$513,B78,$C$14:$C$513,C78,$D$14:$D$513,D78,$F$14:$F$513,F78,$G$14:$G$513,G78)&gt;1,"Doublon exact",IF(AND(F78&lt;&gt;"",F78&lt;&gt;"Charge TS",F78&lt;&gt;"Dette TS",F78&lt;&gt;"Autre"),"Choix à corriger",IF(AND(F78="Charge TS",LEFT(TRIM(A78),4)&lt;&gt;"6311"),"Compte charge incohérent",IF(AND(F78="Dette TS",LEFT(TRIM(A78),3)&lt;&gt;"447"),"Compte dette incohérent",IF(AND(OR(LEFT(TRIM(A78),4)="6311",LEFT(TRIM(A78),3)="447"),F78=""),"TS à qualifier","Prêt")))))))))</x:f>
      </x:c>
    </x:row>
    <x:row r="79" ht="35" customHeight="1">
      <x:c r="A79" s="41"/>
      <x:c r="B79" s="50"/>
      <x:c r="C79" s="45"/>
      <x:c r="D79" s="45"/>
      <x:c r="E79" s="46" t="str">
        <x:f>IF(COUNTA(A79:D79)=0,"",IF(AND(OR(C79="",ISNUMBER(C79)),OR(D79="",ISNUMBER(D79)),COUNT(C79:D79)&gt;0,C79&gt;=0,D79&gt;=0),SUM(C79)-SUM(D79),""))</x:f>
      </x:c>
      <x:c r="F79" s="38"/>
      <x:c r="G79" s="50"/>
      <x:c r="H79" s="53" t="str">
        <x:f>IF(COUNTA(A79:D79,F79:G79)=0,"",IF(OR(A79="",B79=""),"Compte / libellé requis",IF(NOT(AND(LEN(TRIM(A79))&gt;=3,OR(LEFT(TRIM(A79),1)="1",LEFT(TRIM(A79),1)="2",LEFT(TRIM(A79),1)="3",LEFT(TRIM(A79),1)="4",LEFT(TRIM(A79),1)="5",LEFT(TRIM(A79),1)="6",LEFT(TRIM(A79),1)="7",LEFT(TRIM(A79),1)="8",LEFT(TRIM(A79),1)="9"))),"Compte à corriger",IF(NOT(AND(OR(C79="",ISNUMBER(C79)),OR(D79="",ISNUMBER(D79)),COUNT(C79:D79)&gt;0,C79&gt;=0,D79&gt;=0)),"Soldes à corriger",IF(COUNTIFS($A$14:$A$513,A79,$B$14:$B$513,B79,$C$14:$C$513,C79,$D$14:$D$513,D79,$F$14:$F$513,F79,$G$14:$G$513,G79)&gt;1,"Doublon exact",IF(AND(F79&lt;&gt;"",F79&lt;&gt;"Charge TS",F79&lt;&gt;"Dette TS",F79&lt;&gt;"Autre"),"Choix à corriger",IF(AND(F79="Charge TS",LEFT(TRIM(A79),4)&lt;&gt;"6311"),"Compte charge incohérent",IF(AND(F79="Dette TS",LEFT(TRIM(A79),3)&lt;&gt;"447"),"Compte dette incohérent",IF(AND(OR(LEFT(TRIM(A79),4)="6311",LEFT(TRIM(A79),3)="447"),F79=""),"TS à qualifier","Prêt")))))))))</x:f>
      </x:c>
    </x:row>
    <x:row r="80" ht="35" customHeight="1">
      <x:c r="A80" s="41"/>
      <x:c r="B80" s="50"/>
      <x:c r="C80" s="45"/>
      <x:c r="D80" s="45"/>
      <x:c r="E80" s="46" t="str">
        <x:f>IF(COUNTA(A80:D80)=0,"",IF(AND(OR(C80="",ISNUMBER(C80)),OR(D80="",ISNUMBER(D80)),COUNT(C80:D80)&gt;0,C80&gt;=0,D80&gt;=0),SUM(C80)-SUM(D80),""))</x:f>
      </x:c>
      <x:c r="F80" s="38"/>
      <x:c r="G80" s="50"/>
      <x:c r="H80" s="53" t="str">
        <x:f>IF(COUNTA(A80:D80,F80:G80)=0,"",IF(OR(A80="",B80=""),"Compte / libellé requis",IF(NOT(AND(LEN(TRIM(A80))&gt;=3,OR(LEFT(TRIM(A80),1)="1",LEFT(TRIM(A80),1)="2",LEFT(TRIM(A80),1)="3",LEFT(TRIM(A80),1)="4",LEFT(TRIM(A80),1)="5",LEFT(TRIM(A80),1)="6",LEFT(TRIM(A80),1)="7",LEFT(TRIM(A80),1)="8",LEFT(TRIM(A80),1)="9"))),"Compte à corriger",IF(NOT(AND(OR(C80="",ISNUMBER(C80)),OR(D80="",ISNUMBER(D80)),COUNT(C80:D80)&gt;0,C80&gt;=0,D80&gt;=0)),"Soldes à corriger",IF(COUNTIFS($A$14:$A$513,A80,$B$14:$B$513,B80,$C$14:$C$513,C80,$D$14:$D$513,D80,$F$14:$F$513,F80,$G$14:$G$513,G80)&gt;1,"Doublon exact",IF(AND(F80&lt;&gt;"",F80&lt;&gt;"Charge TS",F80&lt;&gt;"Dette TS",F80&lt;&gt;"Autre"),"Choix à corriger",IF(AND(F80="Charge TS",LEFT(TRIM(A80),4)&lt;&gt;"6311"),"Compte charge incohérent",IF(AND(F80="Dette TS",LEFT(TRIM(A80),3)&lt;&gt;"447"),"Compte dette incohérent",IF(AND(OR(LEFT(TRIM(A80),4)="6311",LEFT(TRIM(A80),3)="447"),F80=""),"TS à qualifier","Prêt")))))))))</x:f>
      </x:c>
    </x:row>
    <x:row r="81" ht="35" customHeight="1">
      <x:c r="A81" s="41"/>
      <x:c r="B81" s="50"/>
      <x:c r="C81" s="45"/>
      <x:c r="D81" s="45"/>
      <x:c r="E81" s="46" t="str">
        <x:f>IF(COUNTA(A81:D81)=0,"",IF(AND(OR(C81="",ISNUMBER(C81)),OR(D81="",ISNUMBER(D81)),COUNT(C81:D81)&gt;0,C81&gt;=0,D81&gt;=0),SUM(C81)-SUM(D81),""))</x:f>
      </x:c>
      <x:c r="F81" s="38"/>
      <x:c r="G81" s="50"/>
      <x:c r="H81" s="53" t="str">
        <x:f>IF(COUNTA(A81:D81,F81:G81)=0,"",IF(OR(A81="",B81=""),"Compte / libellé requis",IF(NOT(AND(LEN(TRIM(A81))&gt;=3,OR(LEFT(TRIM(A81),1)="1",LEFT(TRIM(A81),1)="2",LEFT(TRIM(A81),1)="3",LEFT(TRIM(A81),1)="4",LEFT(TRIM(A81),1)="5",LEFT(TRIM(A81),1)="6",LEFT(TRIM(A81),1)="7",LEFT(TRIM(A81),1)="8",LEFT(TRIM(A81),1)="9"))),"Compte à corriger",IF(NOT(AND(OR(C81="",ISNUMBER(C81)),OR(D81="",ISNUMBER(D81)),COUNT(C81:D81)&gt;0,C81&gt;=0,D81&gt;=0)),"Soldes à corriger",IF(COUNTIFS($A$14:$A$513,A81,$B$14:$B$513,B81,$C$14:$C$513,C81,$D$14:$D$513,D81,$F$14:$F$513,F81,$G$14:$G$513,G81)&gt;1,"Doublon exact",IF(AND(F81&lt;&gt;"",F81&lt;&gt;"Charge TS",F81&lt;&gt;"Dette TS",F81&lt;&gt;"Autre"),"Choix à corriger",IF(AND(F81="Charge TS",LEFT(TRIM(A81),4)&lt;&gt;"6311"),"Compte charge incohérent",IF(AND(F81="Dette TS",LEFT(TRIM(A81),3)&lt;&gt;"447"),"Compte dette incohérent",IF(AND(OR(LEFT(TRIM(A81),4)="6311",LEFT(TRIM(A81),3)="447"),F81=""),"TS à qualifier","Prêt")))))))))</x:f>
      </x:c>
    </x:row>
    <x:row r="82" ht="35" customHeight="1">
      <x:c r="A82" s="41"/>
      <x:c r="B82" s="50"/>
      <x:c r="C82" s="45"/>
      <x:c r="D82" s="45"/>
      <x:c r="E82" s="46" t="str">
        <x:f>IF(COUNTA(A82:D82)=0,"",IF(AND(OR(C82="",ISNUMBER(C82)),OR(D82="",ISNUMBER(D82)),COUNT(C82:D82)&gt;0,C82&gt;=0,D82&gt;=0),SUM(C82)-SUM(D82),""))</x:f>
      </x:c>
      <x:c r="F82" s="38"/>
      <x:c r="G82" s="50"/>
      <x:c r="H82" s="53" t="str">
        <x:f>IF(COUNTA(A82:D82,F82:G82)=0,"",IF(OR(A82="",B82=""),"Compte / libellé requis",IF(NOT(AND(LEN(TRIM(A82))&gt;=3,OR(LEFT(TRIM(A82),1)="1",LEFT(TRIM(A82),1)="2",LEFT(TRIM(A82),1)="3",LEFT(TRIM(A82),1)="4",LEFT(TRIM(A82),1)="5",LEFT(TRIM(A82),1)="6",LEFT(TRIM(A82),1)="7",LEFT(TRIM(A82),1)="8",LEFT(TRIM(A82),1)="9"))),"Compte à corriger",IF(NOT(AND(OR(C82="",ISNUMBER(C82)),OR(D82="",ISNUMBER(D82)),COUNT(C82:D82)&gt;0,C82&gt;=0,D82&gt;=0)),"Soldes à corriger",IF(COUNTIFS($A$14:$A$513,A82,$B$14:$B$513,B82,$C$14:$C$513,C82,$D$14:$D$513,D82,$F$14:$F$513,F82,$G$14:$G$513,G82)&gt;1,"Doublon exact",IF(AND(F82&lt;&gt;"",F82&lt;&gt;"Charge TS",F82&lt;&gt;"Dette TS",F82&lt;&gt;"Autre"),"Choix à corriger",IF(AND(F82="Charge TS",LEFT(TRIM(A82),4)&lt;&gt;"6311"),"Compte charge incohérent",IF(AND(F82="Dette TS",LEFT(TRIM(A82),3)&lt;&gt;"447"),"Compte dette incohérent",IF(AND(OR(LEFT(TRIM(A82),4)="6311",LEFT(TRIM(A82),3)="447"),F82=""),"TS à qualifier","Prêt")))))))))</x:f>
      </x:c>
    </x:row>
    <x:row r="83" ht="35" customHeight="1">
      <x:c r="A83" s="41"/>
      <x:c r="B83" s="50"/>
      <x:c r="C83" s="45"/>
      <x:c r="D83" s="45"/>
      <x:c r="E83" s="46" t="str">
        <x:f>IF(COUNTA(A83:D83)=0,"",IF(AND(OR(C83="",ISNUMBER(C83)),OR(D83="",ISNUMBER(D83)),COUNT(C83:D83)&gt;0,C83&gt;=0,D83&gt;=0),SUM(C83)-SUM(D83),""))</x:f>
      </x:c>
      <x:c r="F83" s="38"/>
      <x:c r="G83" s="50"/>
      <x:c r="H83" s="53" t="str">
        <x:f>IF(COUNTA(A83:D83,F83:G83)=0,"",IF(OR(A83="",B83=""),"Compte / libellé requis",IF(NOT(AND(LEN(TRIM(A83))&gt;=3,OR(LEFT(TRIM(A83),1)="1",LEFT(TRIM(A83),1)="2",LEFT(TRIM(A83),1)="3",LEFT(TRIM(A83),1)="4",LEFT(TRIM(A83),1)="5",LEFT(TRIM(A83),1)="6",LEFT(TRIM(A83),1)="7",LEFT(TRIM(A83),1)="8",LEFT(TRIM(A83),1)="9"))),"Compte à corriger",IF(NOT(AND(OR(C83="",ISNUMBER(C83)),OR(D83="",ISNUMBER(D83)),COUNT(C83:D83)&gt;0,C83&gt;=0,D83&gt;=0)),"Soldes à corriger",IF(COUNTIFS($A$14:$A$513,A83,$B$14:$B$513,B83,$C$14:$C$513,C83,$D$14:$D$513,D83,$F$14:$F$513,F83,$G$14:$G$513,G83)&gt;1,"Doublon exact",IF(AND(F83&lt;&gt;"",F83&lt;&gt;"Charge TS",F83&lt;&gt;"Dette TS",F83&lt;&gt;"Autre"),"Choix à corriger",IF(AND(F83="Charge TS",LEFT(TRIM(A83),4)&lt;&gt;"6311"),"Compte charge incohérent",IF(AND(F83="Dette TS",LEFT(TRIM(A83),3)&lt;&gt;"447"),"Compte dette incohérent",IF(AND(OR(LEFT(TRIM(A83),4)="6311",LEFT(TRIM(A83),3)="447"),F83=""),"TS à qualifier","Prêt")))))))))</x:f>
      </x:c>
    </x:row>
    <x:row r="84" ht="35" customHeight="1">
      <x:c r="A84" s="41"/>
      <x:c r="B84" s="50"/>
      <x:c r="C84" s="45"/>
      <x:c r="D84" s="45"/>
      <x:c r="E84" s="46" t="str">
        <x:f>IF(COUNTA(A84:D84)=0,"",IF(AND(OR(C84="",ISNUMBER(C84)),OR(D84="",ISNUMBER(D84)),COUNT(C84:D84)&gt;0,C84&gt;=0,D84&gt;=0),SUM(C84)-SUM(D84),""))</x:f>
      </x:c>
      <x:c r="F84" s="38"/>
      <x:c r="G84" s="50"/>
      <x:c r="H84" s="53" t="str">
        <x:f>IF(COUNTA(A84:D84,F84:G84)=0,"",IF(OR(A84="",B84=""),"Compte / libellé requis",IF(NOT(AND(LEN(TRIM(A84))&gt;=3,OR(LEFT(TRIM(A84),1)="1",LEFT(TRIM(A84),1)="2",LEFT(TRIM(A84),1)="3",LEFT(TRIM(A84),1)="4",LEFT(TRIM(A84),1)="5",LEFT(TRIM(A84),1)="6",LEFT(TRIM(A84),1)="7",LEFT(TRIM(A84),1)="8",LEFT(TRIM(A84),1)="9"))),"Compte à corriger",IF(NOT(AND(OR(C84="",ISNUMBER(C84)),OR(D84="",ISNUMBER(D84)),COUNT(C84:D84)&gt;0,C84&gt;=0,D84&gt;=0)),"Soldes à corriger",IF(COUNTIFS($A$14:$A$513,A84,$B$14:$B$513,B84,$C$14:$C$513,C84,$D$14:$D$513,D84,$F$14:$F$513,F84,$G$14:$G$513,G84)&gt;1,"Doublon exact",IF(AND(F84&lt;&gt;"",F84&lt;&gt;"Charge TS",F84&lt;&gt;"Dette TS",F84&lt;&gt;"Autre"),"Choix à corriger",IF(AND(F84="Charge TS",LEFT(TRIM(A84),4)&lt;&gt;"6311"),"Compte charge incohérent",IF(AND(F84="Dette TS",LEFT(TRIM(A84),3)&lt;&gt;"447"),"Compte dette incohérent",IF(AND(OR(LEFT(TRIM(A84),4)="6311",LEFT(TRIM(A84),3)="447"),F84=""),"TS à qualifier","Prêt")))))))))</x:f>
      </x:c>
    </x:row>
    <x:row r="85" ht="35" customHeight="1">
      <x:c r="A85" s="41"/>
      <x:c r="B85" s="50"/>
      <x:c r="C85" s="45"/>
      <x:c r="D85" s="45"/>
      <x:c r="E85" s="46" t="str">
        <x:f>IF(COUNTA(A85:D85)=0,"",IF(AND(OR(C85="",ISNUMBER(C85)),OR(D85="",ISNUMBER(D85)),COUNT(C85:D85)&gt;0,C85&gt;=0,D85&gt;=0),SUM(C85)-SUM(D85),""))</x:f>
      </x:c>
      <x:c r="F85" s="38"/>
      <x:c r="G85" s="50"/>
      <x:c r="H85" s="53" t="str">
        <x:f>IF(COUNTA(A85:D85,F85:G85)=0,"",IF(OR(A85="",B85=""),"Compte / libellé requis",IF(NOT(AND(LEN(TRIM(A85))&gt;=3,OR(LEFT(TRIM(A85),1)="1",LEFT(TRIM(A85),1)="2",LEFT(TRIM(A85),1)="3",LEFT(TRIM(A85),1)="4",LEFT(TRIM(A85),1)="5",LEFT(TRIM(A85),1)="6",LEFT(TRIM(A85),1)="7",LEFT(TRIM(A85),1)="8",LEFT(TRIM(A85),1)="9"))),"Compte à corriger",IF(NOT(AND(OR(C85="",ISNUMBER(C85)),OR(D85="",ISNUMBER(D85)),COUNT(C85:D85)&gt;0,C85&gt;=0,D85&gt;=0)),"Soldes à corriger",IF(COUNTIFS($A$14:$A$513,A85,$B$14:$B$513,B85,$C$14:$C$513,C85,$D$14:$D$513,D85,$F$14:$F$513,F85,$G$14:$G$513,G85)&gt;1,"Doublon exact",IF(AND(F85&lt;&gt;"",F85&lt;&gt;"Charge TS",F85&lt;&gt;"Dette TS",F85&lt;&gt;"Autre"),"Choix à corriger",IF(AND(F85="Charge TS",LEFT(TRIM(A85),4)&lt;&gt;"6311"),"Compte charge incohérent",IF(AND(F85="Dette TS",LEFT(TRIM(A85),3)&lt;&gt;"447"),"Compte dette incohérent",IF(AND(OR(LEFT(TRIM(A85),4)="6311",LEFT(TRIM(A85),3)="447"),F85=""),"TS à qualifier","Prêt")))))))))</x:f>
      </x:c>
    </x:row>
    <x:row r="86" ht="35" customHeight="1">
      <x:c r="A86" s="41"/>
      <x:c r="B86" s="50"/>
      <x:c r="C86" s="45"/>
      <x:c r="D86" s="45"/>
      <x:c r="E86" s="46" t="str">
        <x:f>IF(COUNTA(A86:D86)=0,"",IF(AND(OR(C86="",ISNUMBER(C86)),OR(D86="",ISNUMBER(D86)),COUNT(C86:D86)&gt;0,C86&gt;=0,D86&gt;=0),SUM(C86)-SUM(D86),""))</x:f>
      </x:c>
      <x:c r="F86" s="38"/>
      <x:c r="G86" s="50"/>
      <x:c r="H86" s="53" t="str">
        <x:f>IF(COUNTA(A86:D86,F86:G86)=0,"",IF(OR(A86="",B86=""),"Compte / libellé requis",IF(NOT(AND(LEN(TRIM(A86))&gt;=3,OR(LEFT(TRIM(A86),1)="1",LEFT(TRIM(A86),1)="2",LEFT(TRIM(A86),1)="3",LEFT(TRIM(A86),1)="4",LEFT(TRIM(A86),1)="5",LEFT(TRIM(A86),1)="6",LEFT(TRIM(A86),1)="7",LEFT(TRIM(A86),1)="8",LEFT(TRIM(A86),1)="9"))),"Compte à corriger",IF(NOT(AND(OR(C86="",ISNUMBER(C86)),OR(D86="",ISNUMBER(D86)),COUNT(C86:D86)&gt;0,C86&gt;=0,D86&gt;=0)),"Soldes à corriger",IF(COUNTIFS($A$14:$A$513,A86,$B$14:$B$513,B86,$C$14:$C$513,C86,$D$14:$D$513,D86,$F$14:$F$513,F86,$G$14:$G$513,G86)&gt;1,"Doublon exact",IF(AND(F86&lt;&gt;"",F86&lt;&gt;"Charge TS",F86&lt;&gt;"Dette TS",F86&lt;&gt;"Autre"),"Choix à corriger",IF(AND(F86="Charge TS",LEFT(TRIM(A86),4)&lt;&gt;"6311"),"Compte charge incohérent",IF(AND(F86="Dette TS",LEFT(TRIM(A86),3)&lt;&gt;"447"),"Compte dette incohérent",IF(AND(OR(LEFT(TRIM(A86),4)="6311",LEFT(TRIM(A86),3)="447"),F86=""),"TS à qualifier","Prêt")))))))))</x:f>
      </x:c>
    </x:row>
    <x:row r="87" ht="35" customHeight="1">
      <x:c r="A87" s="41"/>
      <x:c r="B87" s="50"/>
      <x:c r="C87" s="45"/>
      <x:c r="D87" s="45"/>
      <x:c r="E87" s="46" t="str">
        <x:f>IF(COUNTA(A87:D87)=0,"",IF(AND(OR(C87="",ISNUMBER(C87)),OR(D87="",ISNUMBER(D87)),COUNT(C87:D87)&gt;0,C87&gt;=0,D87&gt;=0),SUM(C87)-SUM(D87),""))</x:f>
      </x:c>
      <x:c r="F87" s="38"/>
      <x:c r="G87" s="50"/>
      <x:c r="H87" s="53" t="str">
        <x:f>IF(COUNTA(A87:D87,F87:G87)=0,"",IF(OR(A87="",B87=""),"Compte / libellé requis",IF(NOT(AND(LEN(TRIM(A87))&gt;=3,OR(LEFT(TRIM(A87),1)="1",LEFT(TRIM(A87),1)="2",LEFT(TRIM(A87),1)="3",LEFT(TRIM(A87),1)="4",LEFT(TRIM(A87),1)="5",LEFT(TRIM(A87),1)="6",LEFT(TRIM(A87),1)="7",LEFT(TRIM(A87),1)="8",LEFT(TRIM(A87),1)="9"))),"Compte à corriger",IF(NOT(AND(OR(C87="",ISNUMBER(C87)),OR(D87="",ISNUMBER(D87)),COUNT(C87:D87)&gt;0,C87&gt;=0,D87&gt;=0)),"Soldes à corriger",IF(COUNTIFS($A$14:$A$513,A87,$B$14:$B$513,B87,$C$14:$C$513,C87,$D$14:$D$513,D87,$F$14:$F$513,F87,$G$14:$G$513,G87)&gt;1,"Doublon exact",IF(AND(F87&lt;&gt;"",F87&lt;&gt;"Charge TS",F87&lt;&gt;"Dette TS",F87&lt;&gt;"Autre"),"Choix à corriger",IF(AND(F87="Charge TS",LEFT(TRIM(A87),4)&lt;&gt;"6311"),"Compte charge incohérent",IF(AND(F87="Dette TS",LEFT(TRIM(A87),3)&lt;&gt;"447"),"Compte dette incohérent",IF(AND(OR(LEFT(TRIM(A87),4)="6311",LEFT(TRIM(A87),3)="447"),F87=""),"TS à qualifier","Prêt")))))))))</x:f>
      </x:c>
    </x:row>
    <x:row r="88" ht="35" customHeight="1">
      <x:c r="A88" s="41"/>
      <x:c r="B88" s="50"/>
      <x:c r="C88" s="45"/>
      <x:c r="D88" s="45"/>
      <x:c r="E88" s="46" t="str">
        <x:f>IF(COUNTA(A88:D88)=0,"",IF(AND(OR(C88="",ISNUMBER(C88)),OR(D88="",ISNUMBER(D88)),COUNT(C88:D88)&gt;0,C88&gt;=0,D88&gt;=0),SUM(C88)-SUM(D88),""))</x:f>
      </x:c>
      <x:c r="F88" s="38"/>
      <x:c r="G88" s="50"/>
      <x:c r="H88" s="53" t="str">
        <x:f>IF(COUNTA(A88:D88,F88:G88)=0,"",IF(OR(A88="",B88=""),"Compte / libellé requis",IF(NOT(AND(LEN(TRIM(A88))&gt;=3,OR(LEFT(TRIM(A88),1)="1",LEFT(TRIM(A88),1)="2",LEFT(TRIM(A88),1)="3",LEFT(TRIM(A88),1)="4",LEFT(TRIM(A88),1)="5",LEFT(TRIM(A88),1)="6",LEFT(TRIM(A88),1)="7",LEFT(TRIM(A88),1)="8",LEFT(TRIM(A88),1)="9"))),"Compte à corriger",IF(NOT(AND(OR(C88="",ISNUMBER(C88)),OR(D88="",ISNUMBER(D88)),COUNT(C88:D88)&gt;0,C88&gt;=0,D88&gt;=0)),"Soldes à corriger",IF(COUNTIFS($A$14:$A$513,A88,$B$14:$B$513,B88,$C$14:$C$513,C88,$D$14:$D$513,D88,$F$14:$F$513,F88,$G$14:$G$513,G88)&gt;1,"Doublon exact",IF(AND(F88&lt;&gt;"",F88&lt;&gt;"Charge TS",F88&lt;&gt;"Dette TS",F88&lt;&gt;"Autre"),"Choix à corriger",IF(AND(F88="Charge TS",LEFT(TRIM(A88),4)&lt;&gt;"6311"),"Compte charge incohérent",IF(AND(F88="Dette TS",LEFT(TRIM(A88),3)&lt;&gt;"447"),"Compte dette incohérent",IF(AND(OR(LEFT(TRIM(A88),4)="6311",LEFT(TRIM(A88),3)="447"),F88=""),"TS à qualifier","Prêt")))))))))</x:f>
      </x:c>
    </x:row>
    <x:row r="89" ht="35" customHeight="1">
      <x:c r="A89" s="41"/>
      <x:c r="B89" s="50"/>
      <x:c r="C89" s="45"/>
      <x:c r="D89" s="45"/>
      <x:c r="E89" s="46" t="str">
        <x:f>IF(COUNTA(A89:D89)=0,"",IF(AND(OR(C89="",ISNUMBER(C89)),OR(D89="",ISNUMBER(D89)),COUNT(C89:D89)&gt;0,C89&gt;=0,D89&gt;=0),SUM(C89)-SUM(D89),""))</x:f>
      </x:c>
      <x:c r="F89" s="38"/>
      <x:c r="G89" s="50"/>
      <x:c r="H89" s="53" t="str">
        <x:f>IF(COUNTA(A89:D89,F89:G89)=0,"",IF(OR(A89="",B89=""),"Compte / libellé requis",IF(NOT(AND(LEN(TRIM(A89))&gt;=3,OR(LEFT(TRIM(A89),1)="1",LEFT(TRIM(A89),1)="2",LEFT(TRIM(A89),1)="3",LEFT(TRIM(A89),1)="4",LEFT(TRIM(A89),1)="5",LEFT(TRIM(A89),1)="6",LEFT(TRIM(A89),1)="7",LEFT(TRIM(A89),1)="8",LEFT(TRIM(A89),1)="9"))),"Compte à corriger",IF(NOT(AND(OR(C89="",ISNUMBER(C89)),OR(D89="",ISNUMBER(D89)),COUNT(C89:D89)&gt;0,C89&gt;=0,D89&gt;=0)),"Soldes à corriger",IF(COUNTIFS($A$14:$A$513,A89,$B$14:$B$513,B89,$C$14:$C$513,C89,$D$14:$D$513,D89,$F$14:$F$513,F89,$G$14:$G$513,G89)&gt;1,"Doublon exact",IF(AND(F89&lt;&gt;"",F89&lt;&gt;"Charge TS",F89&lt;&gt;"Dette TS",F89&lt;&gt;"Autre"),"Choix à corriger",IF(AND(F89="Charge TS",LEFT(TRIM(A89),4)&lt;&gt;"6311"),"Compte charge incohérent",IF(AND(F89="Dette TS",LEFT(TRIM(A89),3)&lt;&gt;"447"),"Compte dette incohérent",IF(AND(OR(LEFT(TRIM(A89),4)="6311",LEFT(TRIM(A89),3)="447"),F89=""),"TS à qualifier","Prêt")))))))))</x:f>
      </x:c>
    </x:row>
    <x:row r="90" ht="35" customHeight="1">
      <x:c r="A90" s="41"/>
      <x:c r="B90" s="50"/>
      <x:c r="C90" s="45"/>
      <x:c r="D90" s="45"/>
      <x:c r="E90" s="46" t="str">
        <x:f>IF(COUNTA(A90:D90)=0,"",IF(AND(OR(C90="",ISNUMBER(C90)),OR(D90="",ISNUMBER(D90)),COUNT(C90:D90)&gt;0,C90&gt;=0,D90&gt;=0),SUM(C90)-SUM(D90),""))</x:f>
      </x:c>
      <x:c r="F90" s="38"/>
      <x:c r="G90" s="50"/>
      <x:c r="H90" s="53" t="str">
        <x:f>IF(COUNTA(A90:D90,F90:G90)=0,"",IF(OR(A90="",B90=""),"Compte / libellé requis",IF(NOT(AND(LEN(TRIM(A90))&gt;=3,OR(LEFT(TRIM(A90),1)="1",LEFT(TRIM(A90),1)="2",LEFT(TRIM(A90),1)="3",LEFT(TRIM(A90),1)="4",LEFT(TRIM(A90),1)="5",LEFT(TRIM(A90),1)="6",LEFT(TRIM(A90),1)="7",LEFT(TRIM(A90),1)="8",LEFT(TRIM(A90),1)="9"))),"Compte à corriger",IF(NOT(AND(OR(C90="",ISNUMBER(C90)),OR(D90="",ISNUMBER(D90)),COUNT(C90:D90)&gt;0,C90&gt;=0,D90&gt;=0)),"Soldes à corriger",IF(COUNTIFS($A$14:$A$513,A90,$B$14:$B$513,B90,$C$14:$C$513,C90,$D$14:$D$513,D90,$F$14:$F$513,F90,$G$14:$G$513,G90)&gt;1,"Doublon exact",IF(AND(F90&lt;&gt;"",F90&lt;&gt;"Charge TS",F90&lt;&gt;"Dette TS",F90&lt;&gt;"Autre"),"Choix à corriger",IF(AND(F90="Charge TS",LEFT(TRIM(A90),4)&lt;&gt;"6311"),"Compte charge incohérent",IF(AND(F90="Dette TS",LEFT(TRIM(A90),3)&lt;&gt;"447"),"Compte dette incohérent",IF(AND(OR(LEFT(TRIM(A90),4)="6311",LEFT(TRIM(A90),3)="447"),F90=""),"TS à qualifier","Prêt")))))))))</x:f>
      </x:c>
    </x:row>
    <x:row r="91" ht="35" customHeight="1">
      <x:c r="A91" s="41"/>
      <x:c r="B91" s="50"/>
      <x:c r="C91" s="45"/>
      <x:c r="D91" s="45"/>
      <x:c r="E91" s="46" t="str">
        <x:f>IF(COUNTA(A91:D91)=0,"",IF(AND(OR(C91="",ISNUMBER(C91)),OR(D91="",ISNUMBER(D91)),COUNT(C91:D91)&gt;0,C91&gt;=0,D91&gt;=0),SUM(C91)-SUM(D91),""))</x:f>
      </x:c>
      <x:c r="F91" s="38"/>
      <x:c r="G91" s="50"/>
      <x:c r="H91" s="53" t="str">
        <x:f>IF(COUNTA(A91:D91,F91:G91)=0,"",IF(OR(A91="",B91=""),"Compte / libellé requis",IF(NOT(AND(LEN(TRIM(A91))&gt;=3,OR(LEFT(TRIM(A91),1)="1",LEFT(TRIM(A91),1)="2",LEFT(TRIM(A91),1)="3",LEFT(TRIM(A91),1)="4",LEFT(TRIM(A91),1)="5",LEFT(TRIM(A91),1)="6",LEFT(TRIM(A91),1)="7",LEFT(TRIM(A91),1)="8",LEFT(TRIM(A91),1)="9"))),"Compte à corriger",IF(NOT(AND(OR(C91="",ISNUMBER(C91)),OR(D91="",ISNUMBER(D91)),COUNT(C91:D91)&gt;0,C91&gt;=0,D91&gt;=0)),"Soldes à corriger",IF(COUNTIFS($A$14:$A$513,A91,$B$14:$B$513,B91,$C$14:$C$513,C91,$D$14:$D$513,D91,$F$14:$F$513,F91,$G$14:$G$513,G91)&gt;1,"Doublon exact",IF(AND(F91&lt;&gt;"",F91&lt;&gt;"Charge TS",F91&lt;&gt;"Dette TS",F91&lt;&gt;"Autre"),"Choix à corriger",IF(AND(F91="Charge TS",LEFT(TRIM(A91),4)&lt;&gt;"6311"),"Compte charge incohérent",IF(AND(F91="Dette TS",LEFT(TRIM(A91),3)&lt;&gt;"447"),"Compte dette incohérent",IF(AND(OR(LEFT(TRIM(A91),4)="6311",LEFT(TRIM(A91),3)="447"),F91=""),"TS à qualifier","Prêt")))))))))</x:f>
      </x:c>
    </x:row>
    <x:row r="92" ht="35" customHeight="1">
      <x:c r="A92" s="41"/>
      <x:c r="B92" s="50"/>
      <x:c r="C92" s="45"/>
      <x:c r="D92" s="45"/>
      <x:c r="E92" s="46" t="str">
        <x:f>IF(COUNTA(A92:D92)=0,"",IF(AND(OR(C92="",ISNUMBER(C92)),OR(D92="",ISNUMBER(D92)),COUNT(C92:D92)&gt;0,C92&gt;=0,D92&gt;=0),SUM(C92)-SUM(D92),""))</x:f>
      </x:c>
      <x:c r="F92" s="38"/>
      <x:c r="G92" s="50"/>
      <x:c r="H92" s="53" t="str">
        <x:f>IF(COUNTA(A92:D92,F92:G92)=0,"",IF(OR(A92="",B92=""),"Compte / libellé requis",IF(NOT(AND(LEN(TRIM(A92))&gt;=3,OR(LEFT(TRIM(A92),1)="1",LEFT(TRIM(A92),1)="2",LEFT(TRIM(A92),1)="3",LEFT(TRIM(A92),1)="4",LEFT(TRIM(A92),1)="5",LEFT(TRIM(A92),1)="6",LEFT(TRIM(A92),1)="7",LEFT(TRIM(A92),1)="8",LEFT(TRIM(A92),1)="9"))),"Compte à corriger",IF(NOT(AND(OR(C92="",ISNUMBER(C92)),OR(D92="",ISNUMBER(D92)),COUNT(C92:D92)&gt;0,C92&gt;=0,D92&gt;=0)),"Soldes à corriger",IF(COUNTIFS($A$14:$A$513,A92,$B$14:$B$513,B92,$C$14:$C$513,C92,$D$14:$D$513,D92,$F$14:$F$513,F92,$G$14:$G$513,G92)&gt;1,"Doublon exact",IF(AND(F92&lt;&gt;"",F92&lt;&gt;"Charge TS",F92&lt;&gt;"Dette TS",F92&lt;&gt;"Autre"),"Choix à corriger",IF(AND(F92="Charge TS",LEFT(TRIM(A92),4)&lt;&gt;"6311"),"Compte charge incohérent",IF(AND(F92="Dette TS",LEFT(TRIM(A92),3)&lt;&gt;"447"),"Compte dette incohérent",IF(AND(OR(LEFT(TRIM(A92),4)="6311",LEFT(TRIM(A92),3)="447"),F92=""),"TS à qualifier","Prêt")))))))))</x:f>
      </x:c>
    </x:row>
    <x:row r="93" ht="35" customHeight="1">
      <x:c r="A93" s="41"/>
      <x:c r="B93" s="50"/>
      <x:c r="C93" s="45"/>
      <x:c r="D93" s="45"/>
      <x:c r="E93" s="46" t="str">
        <x:f>IF(COUNTA(A93:D93)=0,"",IF(AND(OR(C93="",ISNUMBER(C93)),OR(D93="",ISNUMBER(D93)),COUNT(C93:D93)&gt;0,C93&gt;=0,D93&gt;=0),SUM(C93)-SUM(D93),""))</x:f>
      </x:c>
      <x:c r="F93" s="38"/>
      <x:c r="G93" s="50"/>
      <x:c r="H93" s="53" t="str">
        <x:f>IF(COUNTA(A93:D93,F93:G93)=0,"",IF(OR(A93="",B93=""),"Compte / libellé requis",IF(NOT(AND(LEN(TRIM(A93))&gt;=3,OR(LEFT(TRIM(A93),1)="1",LEFT(TRIM(A93),1)="2",LEFT(TRIM(A93),1)="3",LEFT(TRIM(A93),1)="4",LEFT(TRIM(A93),1)="5",LEFT(TRIM(A93),1)="6",LEFT(TRIM(A93),1)="7",LEFT(TRIM(A93),1)="8",LEFT(TRIM(A93),1)="9"))),"Compte à corriger",IF(NOT(AND(OR(C93="",ISNUMBER(C93)),OR(D93="",ISNUMBER(D93)),COUNT(C93:D93)&gt;0,C93&gt;=0,D93&gt;=0)),"Soldes à corriger",IF(COUNTIFS($A$14:$A$513,A93,$B$14:$B$513,B93,$C$14:$C$513,C93,$D$14:$D$513,D93,$F$14:$F$513,F93,$G$14:$G$513,G93)&gt;1,"Doublon exact",IF(AND(F93&lt;&gt;"",F93&lt;&gt;"Charge TS",F93&lt;&gt;"Dette TS",F93&lt;&gt;"Autre"),"Choix à corriger",IF(AND(F93="Charge TS",LEFT(TRIM(A93),4)&lt;&gt;"6311"),"Compte charge incohérent",IF(AND(F93="Dette TS",LEFT(TRIM(A93),3)&lt;&gt;"447"),"Compte dette incohérent",IF(AND(OR(LEFT(TRIM(A93),4)="6311",LEFT(TRIM(A93),3)="447"),F93=""),"TS à qualifier","Prêt")))))))))</x:f>
      </x:c>
    </x:row>
    <x:row r="94" ht="35" customHeight="1">
      <x:c r="A94" s="41"/>
      <x:c r="B94" s="50"/>
      <x:c r="C94" s="45"/>
      <x:c r="D94" s="45"/>
      <x:c r="E94" s="46" t="str">
        <x:f>IF(COUNTA(A94:D94)=0,"",IF(AND(OR(C94="",ISNUMBER(C94)),OR(D94="",ISNUMBER(D94)),COUNT(C94:D94)&gt;0,C94&gt;=0,D94&gt;=0),SUM(C94)-SUM(D94),""))</x:f>
      </x:c>
      <x:c r="F94" s="38"/>
      <x:c r="G94" s="50"/>
      <x:c r="H94" s="53" t="str">
        <x:f>IF(COUNTA(A94:D94,F94:G94)=0,"",IF(OR(A94="",B94=""),"Compte / libellé requis",IF(NOT(AND(LEN(TRIM(A94))&gt;=3,OR(LEFT(TRIM(A94),1)="1",LEFT(TRIM(A94),1)="2",LEFT(TRIM(A94),1)="3",LEFT(TRIM(A94),1)="4",LEFT(TRIM(A94),1)="5",LEFT(TRIM(A94),1)="6",LEFT(TRIM(A94),1)="7",LEFT(TRIM(A94),1)="8",LEFT(TRIM(A94),1)="9"))),"Compte à corriger",IF(NOT(AND(OR(C94="",ISNUMBER(C94)),OR(D94="",ISNUMBER(D94)),COUNT(C94:D94)&gt;0,C94&gt;=0,D94&gt;=0)),"Soldes à corriger",IF(COUNTIFS($A$14:$A$513,A94,$B$14:$B$513,B94,$C$14:$C$513,C94,$D$14:$D$513,D94,$F$14:$F$513,F94,$G$14:$G$513,G94)&gt;1,"Doublon exact",IF(AND(F94&lt;&gt;"",F94&lt;&gt;"Charge TS",F94&lt;&gt;"Dette TS",F94&lt;&gt;"Autre"),"Choix à corriger",IF(AND(F94="Charge TS",LEFT(TRIM(A94),4)&lt;&gt;"6311"),"Compte charge incohérent",IF(AND(F94="Dette TS",LEFT(TRIM(A94),3)&lt;&gt;"447"),"Compte dette incohérent",IF(AND(OR(LEFT(TRIM(A94),4)="6311",LEFT(TRIM(A94),3)="447"),F94=""),"TS à qualifier","Prêt")))))))))</x:f>
      </x:c>
    </x:row>
    <x:row r="95" ht="35" customHeight="1">
      <x:c r="A95" s="41"/>
      <x:c r="B95" s="50"/>
      <x:c r="C95" s="45"/>
      <x:c r="D95" s="45"/>
      <x:c r="E95" s="46" t="str">
        <x:f>IF(COUNTA(A95:D95)=0,"",IF(AND(OR(C95="",ISNUMBER(C95)),OR(D95="",ISNUMBER(D95)),COUNT(C95:D95)&gt;0,C95&gt;=0,D95&gt;=0),SUM(C95)-SUM(D95),""))</x:f>
      </x:c>
      <x:c r="F95" s="38"/>
      <x:c r="G95" s="50"/>
      <x:c r="H95" s="53" t="str">
        <x:f>IF(COUNTA(A95:D95,F95:G95)=0,"",IF(OR(A95="",B95=""),"Compte / libellé requis",IF(NOT(AND(LEN(TRIM(A95))&gt;=3,OR(LEFT(TRIM(A95),1)="1",LEFT(TRIM(A95),1)="2",LEFT(TRIM(A95),1)="3",LEFT(TRIM(A95),1)="4",LEFT(TRIM(A95),1)="5",LEFT(TRIM(A95),1)="6",LEFT(TRIM(A95),1)="7",LEFT(TRIM(A95),1)="8",LEFT(TRIM(A95),1)="9"))),"Compte à corriger",IF(NOT(AND(OR(C95="",ISNUMBER(C95)),OR(D95="",ISNUMBER(D95)),COUNT(C95:D95)&gt;0,C95&gt;=0,D95&gt;=0)),"Soldes à corriger",IF(COUNTIFS($A$14:$A$513,A95,$B$14:$B$513,B95,$C$14:$C$513,C95,$D$14:$D$513,D95,$F$14:$F$513,F95,$G$14:$G$513,G95)&gt;1,"Doublon exact",IF(AND(F95&lt;&gt;"",F95&lt;&gt;"Charge TS",F95&lt;&gt;"Dette TS",F95&lt;&gt;"Autre"),"Choix à corriger",IF(AND(F95="Charge TS",LEFT(TRIM(A95),4)&lt;&gt;"6311"),"Compte charge incohérent",IF(AND(F95="Dette TS",LEFT(TRIM(A95),3)&lt;&gt;"447"),"Compte dette incohérent",IF(AND(OR(LEFT(TRIM(A95),4)="6311",LEFT(TRIM(A95),3)="447"),F95=""),"TS à qualifier","Prêt")))))))))</x:f>
      </x:c>
    </x:row>
    <x:row r="96" ht="35" customHeight="1">
      <x:c r="A96" s="41"/>
      <x:c r="B96" s="50"/>
      <x:c r="C96" s="45"/>
      <x:c r="D96" s="45"/>
      <x:c r="E96" s="46" t="str">
        <x:f>IF(COUNTA(A96:D96)=0,"",IF(AND(OR(C96="",ISNUMBER(C96)),OR(D96="",ISNUMBER(D96)),COUNT(C96:D96)&gt;0,C96&gt;=0,D96&gt;=0),SUM(C96)-SUM(D96),""))</x:f>
      </x:c>
      <x:c r="F96" s="38"/>
      <x:c r="G96" s="50"/>
      <x:c r="H96" s="53" t="str">
        <x:f>IF(COUNTA(A96:D96,F96:G96)=0,"",IF(OR(A96="",B96=""),"Compte / libellé requis",IF(NOT(AND(LEN(TRIM(A96))&gt;=3,OR(LEFT(TRIM(A96),1)="1",LEFT(TRIM(A96),1)="2",LEFT(TRIM(A96),1)="3",LEFT(TRIM(A96),1)="4",LEFT(TRIM(A96),1)="5",LEFT(TRIM(A96),1)="6",LEFT(TRIM(A96),1)="7",LEFT(TRIM(A96),1)="8",LEFT(TRIM(A96),1)="9"))),"Compte à corriger",IF(NOT(AND(OR(C96="",ISNUMBER(C96)),OR(D96="",ISNUMBER(D96)),COUNT(C96:D96)&gt;0,C96&gt;=0,D96&gt;=0)),"Soldes à corriger",IF(COUNTIFS($A$14:$A$513,A96,$B$14:$B$513,B96,$C$14:$C$513,C96,$D$14:$D$513,D96,$F$14:$F$513,F96,$G$14:$G$513,G96)&gt;1,"Doublon exact",IF(AND(F96&lt;&gt;"",F96&lt;&gt;"Charge TS",F96&lt;&gt;"Dette TS",F96&lt;&gt;"Autre"),"Choix à corriger",IF(AND(F96="Charge TS",LEFT(TRIM(A96),4)&lt;&gt;"6311"),"Compte charge incohérent",IF(AND(F96="Dette TS",LEFT(TRIM(A96),3)&lt;&gt;"447"),"Compte dette incohérent",IF(AND(OR(LEFT(TRIM(A96),4)="6311",LEFT(TRIM(A96),3)="447"),F96=""),"TS à qualifier","Prêt")))))))))</x:f>
      </x:c>
    </x:row>
    <x:row r="97" ht="35" customHeight="1">
      <x:c r="A97" s="41"/>
      <x:c r="B97" s="50"/>
      <x:c r="C97" s="45"/>
      <x:c r="D97" s="45"/>
      <x:c r="E97" s="46" t="str">
        <x:f>IF(COUNTA(A97:D97)=0,"",IF(AND(OR(C97="",ISNUMBER(C97)),OR(D97="",ISNUMBER(D97)),COUNT(C97:D97)&gt;0,C97&gt;=0,D97&gt;=0),SUM(C97)-SUM(D97),""))</x:f>
      </x:c>
      <x:c r="F97" s="38"/>
      <x:c r="G97" s="50"/>
      <x:c r="H97" s="53" t="str">
        <x:f>IF(COUNTA(A97:D97,F97:G97)=0,"",IF(OR(A97="",B97=""),"Compte / libellé requis",IF(NOT(AND(LEN(TRIM(A97))&gt;=3,OR(LEFT(TRIM(A97),1)="1",LEFT(TRIM(A97),1)="2",LEFT(TRIM(A97),1)="3",LEFT(TRIM(A97),1)="4",LEFT(TRIM(A97),1)="5",LEFT(TRIM(A97),1)="6",LEFT(TRIM(A97),1)="7",LEFT(TRIM(A97),1)="8",LEFT(TRIM(A97),1)="9"))),"Compte à corriger",IF(NOT(AND(OR(C97="",ISNUMBER(C97)),OR(D97="",ISNUMBER(D97)),COUNT(C97:D97)&gt;0,C97&gt;=0,D97&gt;=0)),"Soldes à corriger",IF(COUNTIFS($A$14:$A$513,A97,$B$14:$B$513,B97,$C$14:$C$513,C97,$D$14:$D$513,D97,$F$14:$F$513,F97,$G$14:$G$513,G97)&gt;1,"Doublon exact",IF(AND(F97&lt;&gt;"",F97&lt;&gt;"Charge TS",F97&lt;&gt;"Dette TS",F97&lt;&gt;"Autre"),"Choix à corriger",IF(AND(F97="Charge TS",LEFT(TRIM(A97),4)&lt;&gt;"6311"),"Compte charge incohérent",IF(AND(F97="Dette TS",LEFT(TRIM(A97),3)&lt;&gt;"447"),"Compte dette incohérent",IF(AND(OR(LEFT(TRIM(A97),4)="6311",LEFT(TRIM(A97),3)="447"),F97=""),"TS à qualifier","Prêt")))))))))</x:f>
      </x:c>
    </x:row>
    <x:row r="98" ht="35" customHeight="1">
      <x:c r="A98" s="41"/>
      <x:c r="B98" s="50"/>
      <x:c r="C98" s="45"/>
      <x:c r="D98" s="45"/>
      <x:c r="E98" s="46" t="str">
        <x:f>IF(COUNTA(A98:D98)=0,"",IF(AND(OR(C98="",ISNUMBER(C98)),OR(D98="",ISNUMBER(D98)),COUNT(C98:D98)&gt;0,C98&gt;=0,D98&gt;=0),SUM(C98)-SUM(D98),""))</x:f>
      </x:c>
      <x:c r="F98" s="38"/>
      <x:c r="G98" s="50"/>
      <x:c r="H98" s="53" t="str">
        <x:f>IF(COUNTA(A98:D98,F98:G98)=0,"",IF(OR(A98="",B98=""),"Compte / libellé requis",IF(NOT(AND(LEN(TRIM(A98))&gt;=3,OR(LEFT(TRIM(A98),1)="1",LEFT(TRIM(A98),1)="2",LEFT(TRIM(A98),1)="3",LEFT(TRIM(A98),1)="4",LEFT(TRIM(A98),1)="5",LEFT(TRIM(A98),1)="6",LEFT(TRIM(A98),1)="7",LEFT(TRIM(A98),1)="8",LEFT(TRIM(A98),1)="9"))),"Compte à corriger",IF(NOT(AND(OR(C98="",ISNUMBER(C98)),OR(D98="",ISNUMBER(D98)),COUNT(C98:D98)&gt;0,C98&gt;=0,D98&gt;=0)),"Soldes à corriger",IF(COUNTIFS($A$14:$A$513,A98,$B$14:$B$513,B98,$C$14:$C$513,C98,$D$14:$D$513,D98,$F$14:$F$513,F98,$G$14:$G$513,G98)&gt;1,"Doublon exact",IF(AND(F98&lt;&gt;"",F98&lt;&gt;"Charge TS",F98&lt;&gt;"Dette TS",F98&lt;&gt;"Autre"),"Choix à corriger",IF(AND(F98="Charge TS",LEFT(TRIM(A98),4)&lt;&gt;"6311"),"Compte charge incohérent",IF(AND(F98="Dette TS",LEFT(TRIM(A98),3)&lt;&gt;"447"),"Compte dette incohérent",IF(AND(OR(LEFT(TRIM(A98),4)="6311",LEFT(TRIM(A98),3)="447"),F98=""),"TS à qualifier","Prêt")))))))))</x:f>
      </x:c>
    </x:row>
    <x:row r="99" ht="35" customHeight="1">
      <x:c r="A99" s="41"/>
      <x:c r="B99" s="50"/>
      <x:c r="C99" s="45"/>
      <x:c r="D99" s="45"/>
      <x:c r="E99" s="46" t="str">
        <x:f>IF(COUNTA(A99:D99)=0,"",IF(AND(OR(C99="",ISNUMBER(C99)),OR(D99="",ISNUMBER(D99)),COUNT(C99:D99)&gt;0,C99&gt;=0,D99&gt;=0),SUM(C99)-SUM(D99),""))</x:f>
      </x:c>
      <x:c r="F99" s="38"/>
      <x:c r="G99" s="50"/>
      <x:c r="H99" s="53" t="str">
        <x:f>IF(COUNTA(A99:D99,F99:G99)=0,"",IF(OR(A99="",B99=""),"Compte / libellé requis",IF(NOT(AND(LEN(TRIM(A99))&gt;=3,OR(LEFT(TRIM(A99),1)="1",LEFT(TRIM(A99),1)="2",LEFT(TRIM(A99),1)="3",LEFT(TRIM(A99),1)="4",LEFT(TRIM(A99),1)="5",LEFT(TRIM(A99),1)="6",LEFT(TRIM(A99),1)="7",LEFT(TRIM(A99),1)="8",LEFT(TRIM(A99),1)="9"))),"Compte à corriger",IF(NOT(AND(OR(C99="",ISNUMBER(C99)),OR(D99="",ISNUMBER(D99)),COUNT(C99:D99)&gt;0,C99&gt;=0,D99&gt;=0)),"Soldes à corriger",IF(COUNTIFS($A$14:$A$513,A99,$B$14:$B$513,B99,$C$14:$C$513,C99,$D$14:$D$513,D99,$F$14:$F$513,F99,$G$14:$G$513,G99)&gt;1,"Doublon exact",IF(AND(F99&lt;&gt;"",F99&lt;&gt;"Charge TS",F99&lt;&gt;"Dette TS",F99&lt;&gt;"Autre"),"Choix à corriger",IF(AND(F99="Charge TS",LEFT(TRIM(A99),4)&lt;&gt;"6311"),"Compte charge incohérent",IF(AND(F99="Dette TS",LEFT(TRIM(A99),3)&lt;&gt;"447"),"Compte dette incohérent",IF(AND(OR(LEFT(TRIM(A99),4)="6311",LEFT(TRIM(A99),3)="447"),F99=""),"TS à qualifier","Prêt")))))))))</x:f>
      </x:c>
    </x:row>
    <x:row r="100" ht="35" customHeight="1">
      <x:c r="A100" s="41"/>
      <x:c r="B100" s="50"/>
      <x:c r="C100" s="45"/>
      <x:c r="D100" s="45"/>
      <x:c r="E100" s="46" t="str">
        <x:f>IF(COUNTA(A100:D100)=0,"",IF(AND(OR(C100="",ISNUMBER(C100)),OR(D100="",ISNUMBER(D100)),COUNT(C100:D100)&gt;0,C100&gt;=0,D100&gt;=0),SUM(C100)-SUM(D100),""))</x:f>
      </x:c>
      <x:c r="F100" s="38"/>
      <x:c r="G100" s="50"/>
      <x:c r="H100" s="53" t="str">
        <x:f>IF(COUNTA(A100:D100,F100:G100)=0,"",IF(OR(A100="",B100=""),"Compte / libellé requis",IF(NOT(AND(LEN(TRIM(A100))&gt;=3,OR(LEFT(TRIM(A100),1)="1",LEFT(TRIM(A100),1)="2",LEFT(TRIM(A100),1)="3",LEFT(TRIM(A100),1)="4",LEFT(TRIM(A100),1)="5",LEFT(TRIM(A100),1)="6",LEFT(TRIM(A100),1)="7",LEFT(TRIM(A100),1)="8",LEFT(TRIM(A100),1)="9"))),"Compte à corriger",IF(NOT(AND(OR(C100="",ISNUMBER(C100)),OR(D100="",ISNUMBER(D100)),COUNT(C100:D100)&gt;0,C100&gt;=0,D100&gt;=0)),"Soldes à corriger",IF(COUNTIFS($A$14:$A$513,A100,$B$14:$B$513,B100,$C$14:$C$513,C100,$D$14:$D$513,D100,$F$14:$F$513,F100,$G$14:$G$513,G100)&gt;1,"Doublon exact",IF(AND(F100&lt;&gt;"",F100&lt;&gt;"Charge TS",F100&lt;&gt;"Dette TS",F100&lt;&gt;"Autre"),"Choix à corriger",IF(AND(F100="Charge TS",LEFT(TRIM(A100),4)&lt;&gt;"6311"),"Compte charge incohérent",IF(AND(F100="Dette TS",LEFT(TRIM(A100),3)&lt;&gt;"447"),"Compte dette incohérent",IF(AND(OR(LEFT(TRIM(A100),4)="6311",LEFT(TRIM(A100),3)="447"),F100=""),"TS à qualifier","Prêt")))))))))</x:f>
      </x:c>
    </x:row>
    <x:row r="101" ht="35" customHeight="1">
      <x:c r="A101" s="41"/>
      <x:c r="B101" s="50"/>
      <x:c r="C101" s="45"/>
      <x:c r="D101" s="45"/>
      <x:c r="E101" s="46" t="str">
        <x:f>IF(COUNTA(A101:D101)=0,"",IF(AND(OR(C101="",ISNUMBER(C101)),OR(D101="",ISNUMBER(D101)),COUNT(C101:D101)&gt;0,C101&gt;=0,D101&gt;=0),SUM(C101)-SUM(D101),""))</x:f>
      </x:c>
      <x:c r="F101" s="38"/>
      <x:c r="G101" s="50"/>
      <x:c r="H101" s="53" t="str">
        <x:f>IF(COUNTA(A101:D101,F101:G101)=0,"",IF(OR(A101="",B101=""),"Compte / libellé requis",IF(NOT(AND(LEN(TRIM(A101))&gt;=3,OR(LEFT(TRIM(A101),1)="1",LEFT(TRIM(A101),1)="2",LEFT(TRIM(A101),1)="3",LEFT(TRIM(A101),1)="4",LEFT(TRIM(A101),1)="5",LEFT(TRIM(A101),1)="6",LEFT(TRIM(A101),1)="7",LEFT(TRIM(A101),1)="8",LEFT(TRIM(A101),1)="9"))),"Compte à corriger",IF(NOT(AND(OR(C101="",ISNUMBER(C101)),OR(D101="",ISNUMBER(D101)),COUNT(C101:D101)&gt;0,C101&gt;=0,D101&gt;=0)),"Soldes à corriger",IF(COUNTIFS($A$14:$A$513,A101,$B$14:$B$513,B101,$C$14:$C$513,C101,$D$14:$D$513,D101,$F$14:$F$513,F101,$G$14:$G$513,G101)&gt;1,"Doublon exact",IF(AND(F101&lt;&gt;"",F101&lt;&gt;"Charge TS",F101&lt;&gt;"Dette TS",F101&lt;&gt;"Autre"),"Choix à corriger",IF(AND(F101="Charge TS",LEFT(TRIM(A101),4)&lt;&gt;"6311"),"Compte charge incohérent",IF(AND(F101="Dette TS",LEFT(TRIM(A101),3)&lt;&gt;"447"),"Compte dette incohérent",IF(AND(OR(LEFT(TRIM(A101),4)="6311",LEFT(TRIM(A101),3)="447"),F101=""),"TS à qualifier","Prêt")))))))))</x:f>
      </x:c>
    </x:row>
    <x:row r="102" ht="35" customHeight="1">
      <x:c r="A102" s="41"/>
      <x:c r="B102" s="50"/>
      <x:c r="C102" s="45"/>
      <x:c r="D102" s="45"/>
      <x:c r="E102" s="46" t="str">
        <x:f>IF(COUNTA(A102:D102)=0,"",IF(AND(OR(C102="",ISNUMBER(C102)),OR(D102="",ISNUMBER(D102)),COUNT(C102:D102)&gt;0,C102&gt;=0,D102&gt;=0),SUM(C102)-SUM(D102),""))</x:f>
      </x:c>
      <x:c r="F102" s="38"/>
      <x:c r="G102" s="50"/>
      <x:c r="H102" s="53" t="str">
        <x:f>IF(COUNTA(A102:D102,F102:G102)=0,"",IF(OR(A102="",B102=""),"Compte / libellé requis",IF(NOT(AND(LEN(TRIM(A102))&gt;=3,OR(LEFT(TRIM(A102),1)="1",LEFT(TRIM(A102),1)="2",LEFT(TRIM(A102),1)="3",LEFT(TRIM(A102),1)="4",LEFT(TRIM(A102),1)="5",LEFT(TRIM(A102),1)="6",LEFT(TRIM(A102),1)="7",LEFT(TRIM(A102),1)="8",LEFT(TRIM(A102),1)="9"))),"Compte à corriger",IF(NOT(AND(OR(C102="",ISNUMBER(C102)),OR(D102="",ISNUMBER(D102)),COUNT(C102:D102)&gt;0,C102&gt;=0,D102&gt;=0)),"Soldes à corriger",IF(COUNTIFS($A$14:$A$513,A102,$B$14:$B$513,B102,$C$14:$C$513,C102,$D$14:$D$513,D102,$F$14:$F$513,F102,$G$14:$G$513,G102)&gt;1,"Doublon exact",IF(AND(F102&lt;&gt;"",F102&lt;&gt;"Charge TS",F102&lt;&gt;"Dette TS",F102&lt;&gt;"Autre"),"Choix à corriger",IF(AND(F102="Charge TS",LEFT(TRIM(A102),4)&lt;&gt;"6311"),"Compte charge incohérent",IF(AND(F102="Dette TS",LEFT(TRIM(A102),3)&lt;&gt;"447"),"Compte dette incohérent",IF(AND(OR(LEFT(TRIM(A102),4)="6311",LEFT(TRIM(A102),3)="447"),F102=""),"TS à qualifier","Prêt")))))))))</x:f>
      </x:c>
    </x:row>
    <x:row r="103" ht="35" customHeight="1">
      <x:c r="A103" s="41"/>
      <x:c r="B103" s="50"/>
      <x:c r="C103" s="45"/>
      <x:c r="D103" s="45"/>
      <x:c r="E103" s="46" t="str">
        <x:f>IF(COUNTA(A103:D103)=0,"",IF(AND(OR(C103="",ISNUMBER(C103)),OR(D103="",ISNUMBER(D103)),COUNT(C103:D103)&gt;0,C103&gt;=0,D103&gt;=0),SUM(C103)-SUM(D103),""))</x:f>
      </x:c>
      <x:c r="F103" s="38"/>
      <x:c r="G103" s="50"/>
      <x:c r="H103" s="53" t="str">
        <x:f>IF(COUNTA(A103:D103,F103:G103)=0,"",IF(OR(A103="",B103=""),"Compte / libellé requis",IF(NOT(AND(LEN(TRIM(A103))&gt;=3,OR(LEFT(TRIM(A103),1)="1",LEFT(TRIM(A103),1)="2",LEFT(TRIM(A103),1)="3",LEFT(TRIM(A103),1)="4",LEFT(TRIM(A103),1)="5",LEFT(TRIM(A103),1)="6",LEFT(TRIM(A103),1)="7",LEFT(TRIM(A103),1)="8",LEFT(TRIM(A103),1)="9"))),"Compte à corriger",IF(NOT(AND(OR(C103="",ISNUMBER(C103)),OR(D103="",ISNUMBER(D103)),COUNT(C103:D103)&gt;0,C103&gt;=0,D103&gt;=0)),"Soldes à corriger",IF(COUNTIFS($A$14:$A$513,A103,$B$14:$B$513,B103,$C$14:$C$513,C103,$D$14:$D$513,D103,$F$14:$F$513,F103,$G$14:$G$513,G103)&gt;1,"Doublon exact",IF(AND(F103&lt;&gt;"",F103&lt;&gt;"Charge TS",F103&lt;&gt;"Dette TS",F103&lt;&gt;"Autre"),"Choix à corriger",IF(AND(F103="Charge TS",LEFT(TRIM(A103),4)&lt;&gt;"6311"),"Compte charge incohérent",IF(AND(F103="Dette TS",LEFT(TRIM(A103),3)&lt;&gt;"447"),"Compte dette incohérent",IF(AND(OR(LEFT(TRIM(A103),4)="6311",LEFT(TRIM(A103),3)="447"),F103=""),"TS à qualifier","Prêt")))))))))</x:f>
      </x:c>
    </x:row>
    <x:row r="104" ht="35" customHeight="1">
      <x:c r="A104" s="41"/>
      <x:c r="B104" s="50"/>
      <x:c r="C104" s="45"/>
      <x:c r="D104" s="45"/>
      <x:c r="E104" s="46" t="str">
        <x:f>IF(COUNTA(A104:D104)=0,"",IF(AND(OR(C104="",ISNUMBER(C104)),OR(D104="",ISNUMBER(D104)),COUNT(C104:D104)&gt;0,C104&gt;=0,D104&gt;=0),SUM(C104)-SUM(D104),""))</x:f>
      </x:c>
      <x:c r="F104" s="38"/>
      <x:c r="G104" s="50"/>
      <x:c r="H104" s="53" t="str">
        <x:f>IF(COUNTA(A104:D104,F104:G104)=0,"",IF(OR(A104="",B104=""),"Compte / libellé requis",IF(NOT(AND(LEN(TRIM(A104))&gt;=3,OR(LEFT(TRIM(A104),1)="1",LEFT(TRIM(A104),1)="2",LEFT(TRIM(A104),1)="3",LEFT(TRIM(A104),1)="4",LEFT(TRIM(A104),1)="5",LEFT(TRIM(A104),1)="6",LEFT(TRIM(A104),1)="7",LEFT(TRIM(A104),1)="8",LEFT(TRIM(A104),1)="9"))),"Compte à corriger",IF(NOT(AND(OR(C104="",ISNUMBER(C104)),OR(D104="",ISNUMBER(D104)),COUNT(C104:D104)&gt;0,C104&gt;=0,D104&gt;=0)),"Soldes à corriger",IF(COUNTIFS($A$14:$A$513,A104,$B$14:$B$513,B104,$C$14:$C$513,C104,$D$14:$D$513,D104,$F$14:$F$513,F104,$G$14:$G$513,G104)&gt;1,"Doublon exact",IF(AND(F104&lt;&gt;"",F104&lt;&gt;"Charge TS",F104&lt;&gt;"Dette TS",F104&lt;&gt;"Autre"),"Choix à corriger",IF(AND(F104="Charge TS",LEFT(TRIM(A104),4)&lt;&gt;"6311"),"Compte charge incohérent",IF(AND(F104="Dette TS",LEFT(TRIM(A104),3)&lt;&gt;"447"),"Compte dette incohérent",IF(AND(OR(LEFT(TRIM(A104),4)="6311",LEFT(TRIM(A104),3)="447"),F104=""),"TS à qualifier","Prêt")))))))))</x:f>
      </x:c>
    </x:row>
    <x:row r="105" ht="35" customHeight="1">
      <x:c r="A105" s="41"/>
      <x:c r="B105" s="50"/>
      <x:c r="C105" s="45"/>
      <x:c r="D105" s="45"/>
      <x:c r="E105" s="46" t="str">
        <x:f>IF(COUNTA(A105:D105)=0,"",IF(AND(OR(C105="",ISNUMBER(C105)),OR(D105="",ISNUMBER(D105)),COUNT(C105:D105)&gt;0,C105&gt;=0,D105&gt;=0),SUM(C105)-SUM(D105),""))</x:f>
      </x:c>
      <x:c r="F105" s="38"/>
      <x:c r="G105" s="50"/>
      <x:c r="H105" s="53" t="str">
        <x:f>IF(COUNTA(A105:D105,F105:G105)=0,"",IF(OR(A105="",B105=""),"Compte / libellé requis",IF(NOT(AND(LEN(TRIM(A105))&gt;=3,OR(LEFT(TRIM(A105),1)="1",LEFT(TRIM(A105),1)="2",LEFT(TRIM(A105),1)="3",LEFT(TRIM(A105),1)="4",LEFT(TRIM(A105),1)="5",LEFT(TRIM(A105),1)="6",LEFT(TRIM(A105),1)="7",LEFT(TRIM(A105),1)="8",LEFT(TRIM(A105),1)="9"))),"Compte à corriger",IF(NOT(AND(OR(C105="",ISNUMBER(C105)),OR(D105="",ISNUMBER(D105)),COUNT(C105:D105)&gt;0,C105&gt;=0,D105&gt;=0)),"Soldes à corriger",IF(COUNTIFS($A$14:$A$513,A105,$B$14:$B$513,B105,$C$14:$C$513,C105,$D$14:$D$513,D105,$F$14:$F$513,F105,$G$14:$G$513,G105)&gt;1,"Doublon exact",IF(AND(F105&lt;&gt;"",F105&lt;&gt;"Charge TS",F105&lt;&gt;"Dette TS",F105&lt;&gt;"Autre"),"Choix à corriger",IF(AND(F105="Charge TS",LEFT(TRIM(A105),4)&lt;&gt;"6311"),"Compte charge incohérent",IF(AND(F105="Dette TS",LEFT(TRIM(A105),3)&lt;&gt;"447"),"Compte dette incohérent",IF(AND(OR(LEFT(TRIM(A105),4)="6311",LEFT(TRIM(A105),3)="447"),F105=""),"TS à qualifier","Prêt")))))))))</x:f>
      </x:c>
    </x:row>
    <x:row r="106" ht="35" customHeight="1">
      <x:c r="A106" s="41"/>
      <x:c r="B106" s="50"/>
      <x:c r="C106" s="45"/>
      <x:c r="D106" s="45"/>
      <x:c r="E106" s="46" t="str">
        <x:f>IF(COUNTA(A106:D106)=0,"",IF(AND(OR(C106="",ISNUMBER(C106)),OR(D106="",ISNUMBER(D106)),COUNT(C106:D106)&gt;0,C106&gt;=0,D106&gt;=0),SUM(C106)-SUM(D106),""))</x:f>
      </x:c>
      <x:c r="F106" s="38"/>
      <x:c r="G106" s="50"/>
      <x:c r="H106" s="53" t="str">
        <x:f>IF(COUNTA(A106:D106,F106:G106)=0,"",IF(OR(A106="",B106=""),"Compte / libellé requis",IF(NOT(AND(LEN(TRIM(A106))&gt;=3,OR(LEFT(TRIM(A106),1)="1",LEFT(TRIM(A106),1)="2",LEFT(TRIM(A106),1)="3",LEFT(TRIM(A106),1)="4",LEFT(TRIM(A106),1)="5",LEFT(TRIM(A106),1)="6",LEFT(TRIM(A106),1)="7",LEFT(TRIM(A106),1)="8",LEFT(TRIM(A106),1)="9"))),"Compte à corriger",IF(NOT(AND(OR(C106="",ISNUMBER(C106)),OR(D106="",ISNUMBER(D106)),COUNT(C106:D106)&gt;0,C106&gt;=0,D106&gt;=0)),"Soldes à corriger",IF(COUNTIFS($A$14:$A$513,A106,$B$14:$B$513,B106,$C$14:$C$513,C106,$D$14:$D$513,D106,$F$14:$F$513,F106,$G$14:$G$513,G106)&gt;1,"Doublon exact",IF(AND(F106&lt;&gt;"",F106&lt;&gt;"Charge TS",F106&lt;&gt;"Dette TS",F106&lt;&gt;"Autre"),"Choix à corriger",IF(AND(F106="Charge TS",LEFT(TRIM(A106),4)&lt;&gt;"6311"),"Compte charge incohérent",IF(AND(F106="Dette TS",LEFT(TRIM(A106),3)&lt;&gt;"447"),"Compte dette incohérent",IF(AND(OR(LEFT(TRIM(A106),4)="6311",LEFT(TRIM(A106),3)="447"),F106=""),"TS à qualifier","Prêt")))))))))</x:f>
      </x:c>
    </x:row>
    <x:row r="107" ht="35" customHeight="1">
      <x:c r="A107" s="41"/>
      <x:c r="B107" s="50"/>
      <x:c r="C107" s="45"/>
      <x:c r="D107" s="45"/>
      <x:c r="E107" s="46" t="str">
        <x:f>IF(COUNTA(A107:D107)=0,"",IF(AND(OR(C107="",ISNUMBER(C107)),OR(D107="",ISNUMBER(D107)),COUNT(C107:D107)&gt;0,C107&gt;=0,D107&gt;=0),SUM(C107)-SUM(D107),""))</x:f>
      </x:c>
      <x:c r="F107" s="38"/>
      <x:c r="G107" s="50"/>
      <x:c r="H107" s="53" t="str">
        <x:f>IF(COUNTA(A107:D107,F107:G107)=0,"",IF(OR(A107="",B107=""),"Compte / libellé requis",IF(NOT(AND(LEN(TRIM(A107))&gt;=3,OR(LEFT(TRIM(A107),1)="1",LEFT(TRIM(A107),1)="2",LEFT(TRIM(A107),1)="3",LEFT(TRIM(A107),1)="4",LEFT(TRIM(A107),1)="5",LEFT(TRIM(A107),1)="6",LEFT(TRIM(A107),1)="7",LEFT(TRIM(A107),1)="8",LEFT(TRIM(A107),1)="9"))),"Compte à corriger",IF(NOT(AND(OR(C107="",ISNUMBER(C107)),OR(D107="",ISNUMBER(D107)),COUNT(C107:D107)&gt;0,C107&gt;=0,D107&gt;=0)),"Soldes à corriger",IF(COUNTIFS($A$14:$A$513,A107,$B$14:$B$513,B107,$C$14:$C$513,C107,$D$14:$D$513,D107,$F$14:$F$513,F107,$G$14:$G$513,G107)&gt;1,"Doublon exact",IF(AND(F107&lt;&gt;"",F107&lt;&gt;"Charge TS",F107&lt;&gt;"Dette TS",F107&lt;&gt;"Autre"),"Choix à corriger",IF(AND(F107="Charge TS",LEFT(TRIM(A107),4)&lt;&gt;"6311"),"Compte charge incohérent",IF(AND(F107="Dette TS",LEFT(TRIM(A107),3)&lt;&gt;"447"),"Compte dette incohérent",IF(AND(OR(LEFT(TRIM(A107),4)="6311",LEFT(TRIM(A107),3)="447"),F107=""),"TS à qualifier","Prêt")))))))))</x:f>
      </x:c>
    </x:row>
    <x:row r="108" ht="35" customHeight="1">
      <x:c r="A108" s="41"/>
      <x:c r="B108" s="50"/>
      <x:c r="C108" s="45"/>
      <x:c r="D108" s="45"/>
      <x:c r="E108" s="46" t="str">
        <x:f>IF(COUNTA(A108:D108)=0,"",IF(AND(OR(C108="",ISNUMBER(C108)),OR(D108="",ISNUMBER(D108)),COUNT(C108:D108)&gt;0,C108&gt;=0,D108&gt;=0),SUM(C108)-SUM(D108),""))</x:f>
      </x:c>
      <x:c r="F108" s="38"/>
      <x:c r="G108" s="50"/>
      <x:c r="H108" s="53" t="str">
        <x:f>IF(COUNTA(A108:D108,F108:G108)=0,"",IF(OR(A108="",B108=""),"Compte / libellé requis",IF(NOT(AND(LEN(TRIM(A108))&gt;=3,OR(LEFT(TRIM(A108),1)="1",LEFT(TRIM(A108),1)="2",LEFT(TRIM(A108),1)="3",LEFT(TRIM(A108),1)="4",LEFT(TRIM(A108),1)="5",LEFT(TRIM(A108),1)="6",LEFT(TRIM(A108),1)="7",LEFT(TRIM(A108),1)="8",LEFT(TRIM(A108),1)="9"))),"Compte à corriger",IF(NOT(AND(OR(C108="",ISNUMBER(C108)),OR(D108="",ISNUMBER(D108)),COUNT(C108:D108)&gt;0,C108&gt;=0,D108&gt;=0)),"Soldes à corriger",IF(COUNTIFS($A$14:$A$513,A108,$B$14:$B$513,B108,$C$14:$C$513,C108,$D$14:$D$513,D108,$F$14:$F$513,F108,$G$14:$G$513,G108)&gt;1,"Doublon exact",IF(AND(F108&lt;&gt;"",F108&lt;&gt;"Charge TS",F108&lt;&gt;"Dette TS",F108&lt;&gt;"Autre"),"Choix à corriger",IF(AND(F108="Charge TS",LEFT(TRIM(A108),4)&lt;&gt;"6311"),"Compte charge incohérent",IF(AND(F108="Dette TS",LEFT(TRIM(A108),3)&lt;&gt;"447"),"Compte dette incohérent",IF(AND(OR(LEFT(TRIM(A108),4)="6311",LEFT(TRIM(A108),3)="447"),F108=""),"TS à qualifier","Prêt")))))))))</x:f>
      </x:c>
    </x:row>
    <x:row r="109" ht="35" customHeight="1">
      <x:c r="A109" s="41"/>
      <x:c r="B109" s="50"/>
      <x:c r="C109" s="45"/>
      <x:c r="D109" s="45"/>
      <x:c r="E109" s="46" t="str">
        <x:f>IF(COUNTA(A109:D109)=0,"",IF(AND(OR(C109="",ISNUMBER(C109)),OR(D109="",ISNUMBER(D109)),COUNT(C109:D109)&gt;0,C109&gt;=0,D109&gt;=0),SUM(C109)-SUM(D109),""))</x:f>
      </x:c>
      <x:c r="F109" s="38"/>
      <x:c r="G109" s="50"/>
      <x:c r="H109" s="53" t="str">
        <x:f>IF(COUNTA(A109:D109,F109:G109)=0,"",IF(OR(A109="",B109=""),"Compte / libellé requis",IF(NOT(AND(LEN(TRIM(A109))&gt;=3,OR(LEFT(TRIM(A109),1)="1",LEFT(TRIM(A109),1)="2",LEFT(TRIM(A109),1)="3",LEFT(TRIM(A109),1)="4",LEFT(TRIM(A109),1)="5",LEFT(TRIM(A109),1)="6",LEFT(TRIM(A109),1)="7",LEFT(TRIM(A109),1)="8",LEFT(TRIM(A109),1)="9"))),"Compte à corriger",IF(NOT(AND(OR(C109="",ISNUMBER(C109)),OR(D109="",ISNUMBER(D109)),COUNT(C109:D109)&gt;0,C109&gt;=0,D109&gt;=0)),"Soldes à corriger",IF(COUNTIFS($A$14:$A$513,A109,$B$14:$B$513,B109,$C$14:$C$513,C109,$D$14:$D$513,D109,$F$14:$F$513,F109,$G$14:$G$513,G109)&gt;1,"Doublon exact",IF(AND(F109&lt;&gt;"",F109&lt;&gt;"Charge TS",F109&lt;&gt;"Dette TS",F109&lt;&gt;"Autre"),"Choix à corriger",IF(AND(F109="Charge TS",LEFT(TRIM(A109),4)&lt;&gt;"6311"),"Compte charge incohérent",IF(AND(F109="Dette TS",LEFT(TRIM(A109),3)&lt;&gt;"447"),"Compte dette incohérent",IF(AND(OR(LEFT(TRIM(A109),4)="6311",LEFT(TRIM(A109),3)="447"),F109=""),"TS à qualifier","Prêt")))))))))</x:f>
      </x:c>
    </x:row>
    <x:row r="110" ht="35" customHeight="1">
      <x:c r="A110" s="41"/>
      <x:c r="B110" s="50"/>
      <x:c r="C110" s="45"/>
      <x:c r="D110" s="45"/>
      <x:c r="E110" s="46" t="str">
        <x:f>IF(COUNTA(A110:D110)=0,"",IF(AND(OR(C110="",ISNUMBER(C110)),OR(D110="",ISNUMBER(D110)),COUNT(C110:D110)&gt;0,C110&gt;=0,D110&gt;=0),SUM(C110)-SUM(D110),""))</x:f>
      </x:c>
      <x:c r="F110" s="38"/>
      <x:c r="G110" s="50"/>
      <x:c r="H110" s="53" t="str">
        <x:f>IF(COUNTA(A110:D110,F110:G110)=0,"",IF(OR(A110="",B110=""),"Compte / libellé requis",IF(NOT(AND(LEN(TRIM(A110))&gt;=3,OR(LEFT(TRIM(A110),1)="1",LEFT(TRIM(A110),1)="2",LEFT(TRIM(A110),1)="3",LEFT(TRIM(A110),1)="4",LEFT(TRIM(A110),1)="5",LEFT(TRIM(A110),1)="6",LEFT(TRIM(A110),1)="7",LEFT(TRIM(A110),1)="8",LEFT(TRIM(A110),1)="9"))),"Compte à corriger",IF(NOT(AND(OR(C110="",ISNUMBER(C110)),OR(D110="",ISNUMBER(D110)),COUNT(C110:D110)&gt;0,C110&gt;=0,D110&gt;=0)),"Soldes à corriger",IF(COUNTIFS($A$14:$A$513,A110,$B$14:$B$513,B110,$C$14:$C$513,C110,$D$14:$D$513,D110,$F$14:$F$513,F110,$G$14:$G$513,G110)&gt;1,"Doublon exact",IF(AND(F110&lt;&gt;"",F110&lt;&gt;"Charge TS",F110&lt;&gt;"Dette TS",F110&lt;&gt;"Autre"),"Choix à corriger",IF(AND(F110="Charge TS",LEFT(TRIM(A110),4)&lt;&gt;"6311"),"Compte charge incohérent",IF(AND(F110="Dette TS",LEFT(TRIM(A110),3)&lt;&gt;"447"),"Compte dette incohérent",IF(AND(OR(LEFT(TRIM(A110),4)="6311",LEFT(TRIM(A110),3)="447"),F110=""),"TS à qualifier","Prêt")))))))))</x:f>
      </x:c>
    </x:row>
    <x:row r="111" ht="35" customHeight="1">
      <x:c r="A111" s="41"/>
      <x:c r="B111" s="50"/>
      <x:c r="C111" s="45"/>
      <x:c r="D111" s="45"/>
      <x:c r="E111" s="46" t="str">
        <x:f>IF(COUNTA(A111:D111)=0,"",IF(AND(OR(C111="",ISNUMBER(C111)),OR(D111="",ISNUMBER(D111)),COUNT(C111:D111)&gt;0,C111&gt;=0,D111&gt;=0),SUM(C111)-SUM(D111),""))</x:f>
      </x:c>
      <x:c r="F111" s="38"/>
      <x:c r="G111" s="50"/>
      <x:c r="H111" s="53" t="str">
        <x:f>IF(COUNTA(A111:D111,F111:G111)=0,"",IF(OR(A111="",B111=""),"Compte / libellé requis",IF(NOT(AND(LEN(TRIM(A111))&gt;=3,OR(LEFT(TRIM(A111),1)="1",LEFT(TRIM(A111),1)="2",LEFT(TRIM(A111),1)="3",LEFT(TRIM(A111),1)="4",LEFT(TRIM(A111),1)="5",LEFT(TRIM(A111),1)="6",LEFT(TRIM(A111),1)="7",LEFT(TRIM(A111),1)="8",LEFT(TRIM(A111),1)="9"))),"Compte à corriger",IF(NOT(AND(OR(C111="",ISNUMBER(C111)),OR(D111="",ISNUMBER(D111)),COUNT(C111:D111)&gt;0,C111&gt;=0,D111&gt;=0)),"Soldes à corriger",IF(COUNTIFS($A$14:$A$513,A111,$B$14:$B$513,B111,$C$14:$C$513,C111,$D$14:$D$513,D111,$F$14:$F$513,F111,$G$14:$G$513,G111)&gt;1,"Doublon exact",IF(AND(F111&lt;&gt;"",F111&lt;&gt;"Charge TS",F111&lt;&gt;"Dette TS",F111&lt;&gt;"Autre"),"Choix à corriger",IF(AND(F111="Charge TS",LEFT(TRIM(A111),4)&lt;&gt;"6311"),"Compte charge incohérent",IF(AND(F111="Dette TS",LEFT(TRIM(A111),3)&lt;&gt;"447"),"Compte dette incohérent",IF(AND(OR(LEFT(TRIM(A111),4)="6311",LEFT(TRIM(A111),3)="447"),F111=""),"TS à qualifier","Prêt")))))))))</x:f>
      </x:c>
    </x:row>
    <x:row r="112" ht="35" customHeight="1">
      <x:c r="A112" s="41"/>
      <x:c r="B112" s="50"/>
      <x:c r="C112" s="45"/>
      <x:c r="D112" s="45"/>
      <x:c r="E112" s="46" t="str">
        <x:f>IF(COUNTA(A112:D112)=0,"",IF(AND(OR(C112="",ISNUMBER(C112)),OR(D112="",ISNUMBER(D112)),COUNT(C112:D112)&gt;0,C112&gt;=0,D112&gt;=0),SUM(C112)-SUM(D112),""))</x:f>
      </x:c>
      <x:c r="F112" s="38"/>
      <x:c r="G112" s="50"/>
      <x:c r="H112" s="53" t="str">
        <x:f>IF(COUNTA(A112:D112,F112:G112)=0,"",IF(OR(A112="",B112=""),"Compte / libellé requis",IF(NOT(AND(LEN(TRIM(A112))&gt;=3,OR(LEFT(TRIM(A112),1)="1",LEFT(TRIM(A112),1)="2",LEFT(TRIM(A112),1)="3",LEFT(TRIM(A112),1)="4",LEFT(TRIM(A112),1)="5",LEFT(TRIM(A112),1)="6",LEFT(TRIM(A112),1)="7",LEFT(TRIM(A112),1)="8",LEFT(TRIM(A112),1)="9"))),"Compte à corriger",IF(NOT(AND(OR(C112="",ISNUMBER(C112)),OR(D112="",ISNUMBER(D112)),COUNT(C112:D112)&gt;0,C112&gt;=0,D112&gt;=0)),"Soldes à corriger",IF(COUNTIFS($A$14:$A$513,A112,$B$14:$B$513,B112,$C$14:$C$513,C112,$D$14:$D$513,D112,$F$14:$F$513,F112,$G$14:$G$513,G112)&gt;1,"Doublon exact",IF(AND(F112&lt;&gt;"",F112&lt;&gt;"Charge TS",F112&lt;&gt;"Dette TS",F112&lt;&gt;"Autre"),"Choix à corriger",IF(AND(F112="Charge TS",LEFT(TRIM(A112),4)&lt;&gt;"6311"),"Compte charge incohérent",IF(AND(F112="Dette TS",LEFT(TRIM(A112),3)&lt;&gt;"447"),"Compte dette incohérent",IF(AND(OR(LEFT(TRIM(A112),4)="6311",LEFT(TRIM(A112),3)="447"),F112=""),"TS à qualifier","Prêt")))))))))</x:f>
      </x:c>
    </x:row>
    <x:row r="113" ht="35" customHeight="1">
      <x:c r="A113" s="41"/>
      <x:c r="B113" s="50"/>
      <x:c r="C113" s="45"/>
      <x:c r="D113" s="45"/>
      <x:c r="E113" s="46" t="str">
        <x:f>IF(COUNTA(A113:D113)=0,"",IF(AND(OR(C113="",ISNUMBER(C113)),OR(D113="",ISNUMBER(D113)),COUNT(C113:D113)&gt;0,C113&gt;=0,D113&gt;=0),SUM(C113)-SUM(D113),""))</x:f>
      </x:c>
      <x:c r="F113" s="38"/>
      <x:c r="G113" s="50"/>
      <x:c r="H113" s="53" t="str">
        <x:f>IF(COUNTA(A113:D113,F113:G113)=0,"",IF(OR(A113="",B113=""),"Compte / libellé requis",IF(NOT(AND(LEN(TRIM(A113))&gt;=3,OR(LEFT(TRIM(A113),1)="1",LEFT(TRIM(A113),1)="2",LEFT(TRIM(A113),1)="3",LEFT(TRIM(A113),1)="4",LEFT(TRIM(A113),1)="5",LEFT(TRIM(A113),1)="6",LEFT(TRIM(A113),1)="7",LEFT(TRIM(A113),1)="8",LEFT(TRIM(A113),1)="9"))),"Compte à corriger",IF(NOT(AND(OR(C113="",ISNUMBER(C113)),OR(D113="",ISNUMBER(D113)),COUNT(C113:D113)&gt;0,C113&gt;=0,D113&gt;=0)),"Soldes à corriger",IF(COUNTIFS($A$14:$A$513,A113,$B$14:$B$513,B113,$C$14:$C$513,C113,$D$14:$D$513,D113,$F$14:$F$513,F113,$G$14:$G$513,G113)&gt;1,"Doublon exact",IF(AND(F113&lt;&gt;"",F113&lt;&gt;"Charge TS",F113&lt;&gt;"Dette TS",F113&lt;&gt;"Autre"),"Choix à corriger",IF(AND(F113="Charge TS",LEFT(TRIM(A113),4)&lt;&gt;"6311"),"Compte charge incohérent",IF(AND(F113="Dette TS",LEFT(TRIM(A113),3)&lt;&gt;"447"),"Compte dette incohérent",IF(AND(OR(LEFT(TRIM(A113),4)="6311",LEFT(TRIM(A113),3)="447"),F113=""),"TS à qualifier","Prêt")))))))))</x:f>
      </x:c>
    </x:row>
    <x:row r="114" ht="35" customHeight="1">
      <x:c r="A114" s="41"/>
      <x:c r="B114" s="50"/>
      <x:c r="C114" s="45"/>
      <x:c r="D114" s="45"/>
      <x:c r="E114" s="46" t="str">
        <x:f>IF(COUNTA(A114:D114)=0,"",IF(AND(OR(C114="",ISNUMBER(C114)),OR(D114="",ISNUMBER(D114)),COUNT(C114:D114)&gt;0,C114&gt;=0,D114&gt;=0),SUM(C114)-SUM(D114),""))</x:f>
      </x:c>
      <x:c r="F114" s="38"/>
      <x:c r="G114" s="50"/>
      <x:c r="H114" s="53" t="str">
        <x:f>IF(COUNTA(A114:D114,F114:G114)=0,"",IF(OR(A114="",B114=""),"Compte / libellé requis",IF(NOT(AND(LEN(TRIM(A114))&gt;=3,OR(LEFT(TRIM(A114),1)="1",LEFT(TRIM(A114),1)="2",LEFT(TRIM(A114),1)="3",LEFT(TRIM(A114),1)="4",LEFT(TRIM(A114),1)="5",LEFT(TRIM(A114),1)="6",LEFT(TRIM(A114),1)="7",LEFT(TRIM(A114),1)="8",LEFT(TRIM(A114),1)="9"))),"Compte à corriger",IF(NOT(AND(OR(C114="",ISNUMBER(C114)),OR(D114="",ISNUMBER(D114)),COUNT(C114:D114)&gt;0,C114&gt;=0,D114&gt;=0)),"Soldes à corriger",IF(COUNTIFS($A$14:$A$513,A114,$B$14:$B$513,B114,$C$14:$C$513,C114,$D$14:$D$513,D114,$F$14:$F$513,F114,$G$14:$G$513,G114)&gt;1,"Doublon exact",IF(AND(F114&lt;&gt;"",F114&lt;&gt;"Charge TS",F114&lt;&gt;"Dette TS",F114&lt;&gt;"Autre"),"Choix à corriger",IF(AND(F114="Charge TS",LEFT(TRIM(A114),4)&lt;&gt;"6311"),"Compte charge incohérent",IF(AND(F114="Dette TS",LEFT(TRIM(A114),3)&lt;&gt;"447"),"Compte dette incohérent",IF(AND(OR(LEFT(TRIM(A114),4)="6311",LEFT(TRIM(A114),3)="447"),F114=""),"TS à qualifier","Prêt")))))))))</x:f>
      </x:c>
    </x:row>
    <x:row r="115" ht="35" customHeight="1">
      <x:c r="A115" s="41"/>
      <x:c r="B115" s="50"/>
      <x:c r="C115" s="45"/>
      <x:c r="D115" s="45"/>
      <x:c r="E115" s="46" t="str">
        <x:f>IF(COUNTA(A115:D115)=0,"",IF(AND(OR(C115="",ISNUMBER(C115)),OR(D115="",ISNUMBER(D115)),COUNT(C115:D115)&gt;0,C115&gt;=0,D115&gt;=0),SUM(C115)-SUM(D115),""))</x:f>
      </x:c>
      <x:c r="F115" s="38"/>
      <x:c r="G115" s="50"/>
      <x:c r="H115" s="53" t="str">
        <x:f>IF(COUNTA(A115:D115,F115:G115)=0,"",IF(OR(A115="",B115=""),"Compte / libellé requis",IF(NOT(AND(LEN(TRIM(A115))&gt;=3,OR(LEFT(TRIM(A115),1)="1",LEFT(TRIM(A115),1)="2",LEFT(TRIM(A115),1)="3",LEFT(TRIM(A115),1)="4",LEFT(TRIM(A115),1)="5",LEFT(TRIM(A115),1)="6",LEFT(TRIM(A115),1)="7",LEFT(TRIM(A115),1)="8",LEFT(TRIM(A115),1)="9"))),"Compte à corriger",IF(NOT(AND(OR(C115="",ISNUMBER(C115)),OR(D115="",ISNUMBER(D115)),COUNT(C115:D115)&gt;0,C115&gt;=0,D115&gt;=0)),"Soldes à corriger",IF(COUNTIFS($A$14:$A$513,A115,$B$14:$B$513,B115,$C$14:$C$513,C115,$D$14:$D$513,D115,$F$14:$F$513,F115,$G$14:$G$513,G115)&gt;1,"Doublon exact",IF(AND(F115&lt;&gt;"",F115&lt;&gt;"Charge TS",F115&lt;&gt;"Dette TS",F115&lt;&gt;"Autre"),"Choix à corriger",IF(AND(F115="Charge TS",LEFT(TRIM(A115),4)&lt;&gt;"6311"),"Compte charge incohérent",IF(AND(F115="Dette TS",LEFT(TRIM(A115),3)&lt;&gt;"447"),"Compte dette incohérent",IF(AND(OR(LEFT(TRIM(A115),4)="6311",LEFT(TRIM(A115),3)="447"),F115=""),"TS à qualifier","Prêt")))))))))</x:f>
      </x:c>
    </x:row>
    <x:row r="116" ht="35" customHeight="1">
      <x:c r="A116" s="41"/>
      <x:c r="B116" s="50"/>
      <x:c r="C116" s="45"/>
      <x:c r="D116" s="45"/>
      <x:c r="E116" s="46" t="str">
        <x:f>IF(COUNTA(A116:D116)=0,"",IF(AND(OR(C116="",ISNUMBER(C116)),OR(D116="",ISNUMBER(D116)),COUNT(C116:D116)&gt;0,C116&gt;=0,D116&gt;=0),SUM(C116)-SUM(D116),""))</x:f>
      </x:c>
      <x:c r="F116" s="38"/>
      <x:c r="G116" s="50"/>
      <x:c r="H116" s="53" t="str">
        <x:f>IF(COUNTA(A116:D116,F116:G116)=0,"",IF(OR(A116="",B116=""),"Compte / libellé requis",IF(NOT(AND(LEN(TRIM(A116))&gt;=3,OR(LEFT(TRIM(A116),1)="1",LEFT(TRIM(A116),1)="2",LEFT(TRIM(A116),1)="3",LEFT(TRIM(A116),1)="4",LEFT(TRIM(A116),1)="5",LEFT(TRIM(A116),1)="6",LEFT(TRIM(A116),1)="7",LEFT(TRIM(A116),1)="8",LEFT(TRIM(A116),1)="9"))),"Compte à corriger",IF(NOT(AND(OR(C116="",ISNUMBER(C116)),OR(D116="",ISNUMBER(D116)),COUNT(C116:D116)&gt;0,C116&gt;=0,D116&gt;=0)),"Soldes à corriger",IF(COUNTIFS($A$14:$A$513,A116,$B$14:$B$513,B116,$C$14:$C$513,C116,$D$14:$D$513,D116,$F$14:$F$513,F116,$G$14:$G$513,G116)&gt;1,"Doublon exact",IF(AND(F116&lt;&gt;"",F116&lt;&gt;"Charge TS",F116&lt;&gt;"Dette TS",F116&lt;&gt;"Autre"),"Choix à corriger",IF(AND(F116="Charge TS",LEFT(TRIM(A116),4)&lt;&gt;"6311"),"Compte charge incohérent",IF(AND(F116="Dette TS",LEFT(TRIM(A116),3)&lt;&gt;"447"),"Compte dette incohérent",IF(AND(OR(LEFT(TRIM(A116),4)="6311",LEFT(TRIM(A116),3)="447"),F116=""),"TS à qualifier","Prêt")))))))))</x:f>
      </x:c>
    </x:row>
    <x:row r="117" ht="35" customHeight="1">
      <x:c r="A117" s="41"/>
      <x:c r="B117" s="50"/>
      <x:c r="C117" s="45"/>
      <x:c r="D117" s="45"/>
      <x:c r="E117" s="46" t="str">
        <x:f>IF(COUNTA(A117:D117)=0,"",IF(AND(OR(C117="",ISNUMBER(C117)),OR(D117="",ISNUMBER(D117)),COUNT(C117:D117)&gt;0,C117&gt;=0,D117&gt;=0),SUM(C117)-SUM(D117),""))</x:f>
      </x:c>
      <x:c r="F117" s="38"/>
      <x:c r="G117" s="50"/>
      <x:c r="H117" s="53" t="str">
        <x:f>IF(COUNTA(A117:D117,F117:G117)=0,"",IF(OR(A117="",B117=""),"Compte / libellé requis",IF(NOT(AND(LEN(TRIM(A117))&gt;=3,OR(LEFT(TRIM(A117),1)="1",LEFT(TRIM(A117),1)="2",LEFT(TRIM(A117),1)="3",LEFT(TRIM(A117),1)="4",LEFT(TRIM(A117),1)="5",LEFT(TRIM(A117),1)="6",LEFT(TRIM(A117),1)="7",LEFT(TRIM(A117),1)="8",LEFT(TRIM(A117),1)="9"))),"Compte à corriger",IF(NOT(AND(OR(C117="",ISNUMBER(C117)),OR(D117="",ISNUMBER(D117)),COUNT(C117:D117)&gt;0,C117&gt;=0,D117&gt;=0)),"Soldes à corriger",IF(COUNTIFS($A$14:$A$513,A117,$B$14:$B$513,B117,$C$14:$C$513,C117,$D$14:$D$513,D117,$F$14:$F$513,F117,$G$14:$G$513,G117)&gt;1,"Doublon exact",IF(AND(F117&lt;&gt;"",F117&lt;&gt;"Charge TS",F117&lt;&gt;"Dette TS",F117&lt;&gt;"Autre"),"Choix à corriger",IF(AND(F117="Charge TS",LEFT(TRIM(A117),4)&lt;&gt;"6311"),"Compte charge incohérent",IF(AND(F117="Dette TS",LEFT(TRIM(A117),3)&lt;&gt;"447"),"Compte dette incohérent",IF(AND(OR(LEFT(TRIM(A117),4)="6311",LEFT(TRIM(A117),3)="447"),F117=""),"TS à qualifier","Prêt")))))))))</x:f>
      </x:c>
    </x:row>
    <x:row r="118" ht="35" customHeight="1">
      <x:c r="A118" s="41"/>
      <x:c r="B118" s="50"/>
      <x:c r="C118" s="45"/>
      <x:c r="D118" s="45"/>
      <x:c r="E118" s="46" t="str">
        <x:f>IF(COUNTA(A118:D118)=0,"",IF(AND(OR(C118="",ISNUMBER(C118)),OR(D118="",ISNUMBER(D118)),COUNT(C118:D118)&gt;0,C118&gt;=0,D118&gt;=0),SUM(C118)-SUM(D118),""))</x:f>
      </x:c>
      <x:c r="F118" s="38"/>
      <x:c r="G118" s="50"/>
      <x:c r="H118" s="53" t="str">
        <x:f>IF(COUNTA(A118:D118,F118:G118)=0,"",IF(OR(A118="",B118=""),"Compte / libellé requis",IF(NOT(AND(LEN(TRIM(A118))&gt;=3,OR(LEFT(TRIM(A118),1)="1",LEFT(TRIM(A118),1)="2",LEFT(TRIM(A118),1)="3",LEFT(TRIM(A118),1)="4",LEFT(TRIM(A118),1)="5",LEFT(TRIM(A118),1)="6",LEFT(TRIM(A118),1)="7",LEFT(TRIM(A118),1)="8",LEFT(TRIM(A118),1)="9"))),"Compte à corriger",IF(NOT(AND(OR(C118="",ISNUMBER(C118)),OR(D118="",ISNUMBER(D118)),COUNT(C118:D118)&gt;0,C118&gt;=0,D118&gt;=0)),"Soldes à corriger",IF(COUNTIFS($A$14:$A$513,A118,$B$14:$B$513,B118,$C$14:$C$513,C118,$D$14:$D$513,D118,$F$14:$F$513,F118,$G$14:$G$513,G118)&gt;1,"Doublon exact",IF(AND(F118&lt;&gt;"",F118&lt;&gt;"Charge TS",F118&lt;&gt;"Dette TS",F118&lt;&gt;"Autre"),"Choix à corriger",IF(AND(F118="Charge TS",LEFT(TRIM(A118),4)&lt;&gt;"6311"),"Compte charge incohérent",IF(AND(F118="Dette TS",LEFT(TRIM(A118),3)&lt;&gt;"447"),"Compte dette incohérent",IF(AND(OR(LEFT(TRIM(A118),4)="6311",LEFT(TRIM(A118),3)="447"),F118=""),"TS à qualifier","Prêt")))))))))</x:f>
      </x:c>
    </x:row>
    <x:row r="119" ht="35" customHeight="1">
      <x:c r="A119" s="41"/>
      <x:c r="B119" s="50"/>
      <x:c r="C119" s="45"/>
      <x:c r="D119" s="45"/>
      <x:c r="E119" s="46" t="str">
        <x:f>IF(COUNTA(A119:D119)=0,"",IF(AND(OR(C119="",ISNUMBER(C119)),OR(D119="",ISNUMBER(D119)),COUNT(C119:D119)&gt;0,C119&gt;=0,D119&gt;=0),SUM(C119)-SUM(D119),""))</x:f>
      </x:c>
      <x:c r="F119" s="38"/>
      <x:c r="G119" s="50"/>
      <x:c r="H119" s="53" t="str">
        <x:f>IF(COUNTA(A119:D119,F119:G119)=0,"",IF(OR(A119="",B119=""),"Compte / libellé requis",IF(NOT(AND(LEN(TRIM(A119))&gt;=3,OR(LEFT(TRIM(A119),1)="1",LEFT(TRIM(A119),1)="2",LEFT(TRIM(A119),1)="3",LEFT(TRIM(A119),1)="4",LEFT(TRIM(A119),1)="5",LEFT(TRIM(A119),1)="6",LEFT(TRIM(A119),1)="7",LEFT(TRIM(A119),1)="8",LEFT(TRIM(A119),1)="9"))),"Compte à corriger",IF(NOT(AND(OR(C119="",ISNUMBER(C119)),OR(D119="",ISNUMBER(D119)),COUNT(C119:D119)&gt;0,C119&gt;=0,D119&gt;=0)),"Soldes à corriger",IF(COUNTIFS($A$14:$A$513,A119,$B$14:$B$513,B119,$C$14:$C$513,C119,$D$14:$D$513,D119,$F$14:$F$513,F119,$G$14:$G$513,G119)&gt;1,"Doublon exact",IF(AND(F119&lt;&gt;"",F119&lt;&gt;"Charge TS",F119&lt;&gt;"Dette TS",F119&lt;&gt;"Autre"),"Choix à corriger",IF(AND(F119="Charge TS",LEFT(TRIM(A119),4)&lt;&gt;"6311"),"Compte charge incohérent",IF(AND(F119="Dette TS",LEFT(TRIM(A119),3)&lt;&gt;"447"),"Compte dette incohérent",IF(AND(OR(LEFT(TRIM(A119),4)="6311",LEFT(TRIM(A119),3)="447"),F119=""),"TS à qualifier","Prêt")))))))))</x:f>
      </x:c>
    </x:row>
    <x:row r="120" ht="35" customHeight="1">
      <x:c r="A120" s="41"/>
      <x:c r="B120" s="50"/>
      <x:c r="C120" s="45"/>
      <x:c r="D120" s="45"/>
      <x:c r="E120" s="46" t="str">
        <x:f>IF(COUNTA(A120:D120)=0,"",IF(AND(OR(C120="",ISNUMBER(C120)),OR(D120="",ISNUMBER(D120)),COUNT(C120:D120)&gt;0,C120&gt;=0,D120&gt;=0),SUM(C120)-SUM(D120),""))</x:f>
      </x:c>
      <x:c r="F120" s="38"/>
      <x:c r="G120" s="50"/>
      <x:c r="H120" s="53" t="str">
        <x:f>IF(COUNTA(A120:D120,F120:G120)=0,"",IF(OR(A120="",B120=""),"Compte / libellé requis",IF(NOT(AND(LEN(TRIM(A120))&gt;=3,OR(LEFT(TRIM(A120),1)="1",LEFT(TRIM(A120),1)="2",LEFT(TRIM(A120),1)="3",LEFT(TRIM(A120),1)="4",LEFT(TRIM(A120),1)="5",LEFT(TRIM(A120),1)="6",LEFT(TRIM(A120),1)="7",LEFT(TRIM(A120),1)="8",LEFT(TRIM(A120),1)="9"))),"Compte à corriger",IF(NOT(AND(OR(C120="",ISNUMBER(C120)),OR(D120="",ISNUMBER(D120)),COUNT(C120:D120)&gt;0,C120&gt;=0,D120&gt;=0)),"Soldes à corriger",IF(COUNTIFS($A$14:$A$513,A120,$B$14:$B$513,B120,$C$14:$C$513,C120,$D$14:$D$513,D120,$F$14:$F$513,F120,$G$14:$G$513,G120)&gt;1,"Doublon exact",IF(AND(F120&lt;&gt;"",F120&lt;&gt;"Charge TS",F120&lt;&gt;"Dette TS",F120&lt;&gt;"Autre"),"Choix à corriger",IF(AND(F120="Charge TS",LEFT(TRIM(A120),4)&lt;&gt;"6311"),"Compte charge incohérent",IF(AND(F120="Dette TS",LEFT(TRIM(A120),3)&lt;&gt;"447"),"Compte dette incohérent",IF(AND(OR(LEFT(TRIM(A120),4)="6311",LEFT(TRIM(A120),3)="447"),F120=""),"TS à qualifier","Prêt")))))))))</x:f>
      </x:c>
    </x:row>
    <x:row r="121" ht="35" customHeight="1">
      <x:c r="A121" s="41"/>
      <x:c r="B121" s="50"/>
      <x:c r="C121" s="45"/>
      <x:c r="D121" s="45"/>
      <x:c r="E121" s="46" t="str">
        <x:f>IF(COUNTA(A121:D121)=0,"",IF(AND(OR(C121="",ISNUMBER(C121)),OR(D121="",ISNUMBER(D121)),COUNT(C121:D121)&gt;0,C121&gt;=0,D121&gt;=0),SUM(C121)-SUM(D121),""))</x:f>
      </x:c>
      <x:c r="F121" s="38"/>
      <x:c r="G121" s="50"/>
      <x:c r="H121" s="53" t="str">
        <x:f>IF(COUNTA(A121:D121,F121:G121)=0,"",IF(OR(A121="",B121=""),"Compte / libellé requis",IF(NOT(AND(LEN(TRIM(A121))&gt;=3,OR(LEFT(TRIM(A121),1)="1",LEFT(TRIM(A121),1)="2",LEFT(TRIM(A121),1)="3",LEFT(TRIM(A121),1)="4",LEFT(TRIM(A121),1)="5",LEFT(TRIM(A121),1)="6",LEFT(TRIM(A121),1)="7",LEFT(TRIM(A121),1)="8",LEFT(TRIM(A121),1)="9"))),"Compte à corriger",IF(NOT(AND(OR(C121="",ISNUMBER(C121)),OR(D121="",ISNUMBER(D121)),COUNT(C121:D121)&gt;0,C121&gt;=0,D121&gt;=0)),"Soldes à corriger",IF(COUNTIFS($A$14:$A$513,A121,$B$14:$B$513,B121,$C$14:$C$513,C121,$D$14:$D$513,D121,$F$14:$F$513,F121,$G$14:$G$513,G121)&gt;1,"Doublon exact",IF(AND(F121&lt;&gt;"",F121&lt;&gt;"Charge TS",F121&lt;&gt;"Dette TS",F121&lt;&gt;"Autre"),"Choix à corriger",IF(AND(F121="Charge TS",LEFT(TRIM(A121),4)&lt;&gt;"6311"),"Compte charge incohérent",IF(AND(F121="Dette TS",LEFT(TRIM(A121),3)&lt;&gt;"447"),"Compte dette incohérent",IF(AND(OR(LEFT(TRIM(A121),4)="6311",LEFT(TRIM(A121),3)="447"),F121=""),"TS à qualifier","Prêt")))))))))</x:f>
      </x:c>
    </x:row>
    <x:row r="122" ht="35" customHeight="1">
      <x:c r="A122" s="41"/>
      <x:c r="B122" s="50"/>
      <x:c r="C122" s="45"/>
      <x:c r="D122" s="45"/>
      <x:c r="E122" s="46" t="str">
        <x:f>IF(COUNTA(A122:D122)=0,"",IF(AND(OR(C122="",ISNUMBER(C122)),OR(D122="",ISNUMBER(D122)),COUNT(C122:D122)&gt;0,C122&gt;=0,D122&gt;=0),SUM(C122)-SUM(D122),""))</x:f>
      </x:c>
      <x:c r="F122" s="38"/>
      <x:c r="G122" s="50"/>
      <x:c r="H122" s="53" t="str">
        <x:f>IF(COUNTA(A122:D122,F122:G122)=0,"",IF(OR(A122="",B122=""),"Compte / libellé requis",IF(NOT(AND(LEN(TRIM(A122))&gt;=3,OR(LEFT(TRIM(A122),1)="1",LEFT(TRIM(A122),1)="2",LEFT(TRIM(A122),1)="3",LEFT(TRIM(A122),1)="4",LEFT(TRIM(A122),1)="5",LEFT(TRIM(A122),1)="6",LEFT(TRIM(A122),1)="7",LEFT(TRIM(A122),1)="8",LEFT(TRIM(A122),1)="9"))),"Compte à corriger",IF(NOT(AND(OR(C122="",ISNUMBER(C122)),OR(D122="",ISNUMBER(D122)),COUNT(C122:D122)&gt;0,C122&gt;=0,D122&gt;=0)),"Soldes à corriger",IF(COUNTIFS($A$14:$A$513,A122,$B$14:$B$513,B122,$C$14:$C$513,C122,$D$14:$D$513,D122,$F$14:$F$513,F122,$G$14:$G$513,G122)&gt;1,"Doublon exact",IF(AND(F122&lt;&gt;"",F122&lt;&gt;"Charge TS",F122&lt;&gt;"Dette TS",F122&lt;&gt;"Autre"),"Choix à corriger",IF(AND(F122="Charge TS",LEFT(TRIM(A122),4)&lt;&gt;"6311"),"Compte charge incohérent",IF(AND(F122="Dette TS",LEFT(TRIM(A122),3)&lt;&gt;"447"),"Compte dette incohérent",IF(AND(OR(LEFT(TRIM(A122),4)="6311",LEFT(TRIM(A122),3)="447"),F122=""),"TS à qualifier","Prêt")))))))))</x:f>
      </x:c>
    </x:row>
    <x:row r="123" ht="35" customHeight="1">
      <x:c r="A123" s="41"/>
      <x:c r="B123" s="50"/>
      <x:c r="C123" s="45"/>
      <x:c r="D123" s="45"/>
      <x:c r="E123" s="46" t="str">
        <x:f>IF(COUNTA(A123:D123)=0,"",IF(AND(OR(C123="",ISNUMBER(C123)),OR(D123="",ISNUMBER(D123)),COUNT(C123:D123)&gt;0,C123&gt;=0,D123&gt;=0),SUM(C123)-SUM(D123),""))</x:f>
      </x:c>
      <x:c r="F123" s="38"/>
      <x:c r="G123" s="50"/>
      <x:c r="H123" s="53" t="str">
        <x:f>IF(COUNTA(A123:D123,F123:G123)=0,"",IF(OR(A123="",B123=""),"Compte / libellé requis",IF(NOT(AND(LEN(TRIM(A123))&gt;=3,OR(LEFT(TRIM(A123),1)="1",LEFT(TRIM(A123),1)="2",LEFT(TRIM(A123),1)="3",LEFT(TRIM(A123),1)="4",LEFT(TRIM(A123),1)="5",LEFT(TRIM(A123),1)="6",LEFT(TRIM(A123),1)="7",LEFT(TRIM(A123),1)="8",LEFT(TRIM(A123),1)="9"))),"Compte à corriger",IF(NOT(AND(OR(C123="",ISNUMBER(C123)),OR(D123="",ISNUMBER(D123)),COUNT(C123:D123)&gt;0,C123&gt;=0,D123&gt;=0)),"Soldes à corriger",IF(COUNTIFS($A$14:$A$513,A123,$B$14:$B$513,B123,$C$14:$C$513,C123,$D$14:$D$513,D123,$F$14:$F$513,F123,$G$14:$G$513,G123)&gt;1,"Doublon exact",IF(AND(F123&lt;&gt;"",F123&lt;&gt;"Charge TS",F123&lt;&gt;"Dette TS",F123&lt;&gt;"Autre"),"Choix à corriger",IF(AND(F123="Charge TS",LEFT(TRIM(A123),4)&lt;&gt;"6311"),"Compte charge incohérent",IF(AND(F123="Dette TS",LEFT(TRIM(A123),3)&lt;&gt;"447"),"Compte dette incohérent",IF(AND(OR(LEFT(TRIM(A123),4)="6311",LEFT(TRIM(A123),3)="447"),F123=""),"TS à qualifier","Prêt")))))))))</x:f>
      </x:c>
    </x:row>
    <x:row r="124" ht="35" customHeight="1">
      <x:c r="A124" s="41"/>
      <x:c r="B124" s="50"/>
      <x:c r="C124" s="45"/>
      <x:c r="D124" s="45"/>
      <x:c r="E124" s="46" t="str">
        <x:f>IF(COUNTA(A124:D124)=0,"",IF(AND(OR(C124="",ISNUMBER(C124)),OR(D124="",ISNUMBER(D124)),COUNT(C124:D124)&gt;0,C124&gt;=0,D124&gt;=0),SUM(C124)-SUM(D124),""))</x:f>
      </x:c>
      <x:c r="F124" s="38"/>
      <x:c r="G124" s="50"/>
      <x:c r="H124" s="53" t="str">
        <x:f>IF(COUNTA(A124:D124,F124:G124)=0,"",IF(OR(A124="",B124=""),"Compte / libellé requis",IF(NOT(AND(LEN(TRIM(A124))&gt;=3,OR(LEFT(TRIM(A124),1)="1",LEFT(TRIM(A124),1)="2",LEFT(TRIM(A124),1)="3",LEFT(TRIM(A124),1)="4",LEFT(TRIM(A124),1)="5",LEFT(TRIM(A124),1)="6",LEFT(TRIM(A124),1)="7",LEFT(TRIM(A124),1)="8",LEFT(TRIM(A124),1)="9"))),"Compte à corriger",IF(NOT(AND(OR(C124="",ISNUMBER(C124)),OR(D124="",ISNUMBER(D124)),COUNT(C124:D124)&gt;0,C124&gt;=0,D124&gt;=0)),"Soldes à corriger",IF(COUNTIFS($A$14:$A$513,A124,$B$14:$B$513,B124,$C$14:$C$513,C124,$D$14:$D$513,D124,$F$14:$F$513,F124,$G$14:$G$513,G124)&gt;1,"Doublon exact",IF(AND(F124&lt;&gt;"",F124&lt;&gt;"Charge TS",F124&lt;&gt;"Dette TS",F124&lt;&gt;"Autre"),"Choix à corriger",IF(AND(F124="Charge TS",LEFT(TRIM(A124),4)&lt;&gt;"6311"),"Compte charge incohérent",IF(AND(F124="Dette TS",LEFT(TRIM(A124),3)&lt;&gt;"447"),"Compte dette incohérent",IF(AND(OR(LEFT(TRIM(A124),4)="6311",LEFT(TRIM(A124),3)="447"),F124=""),"TS à qualifier","Prêt")))))))))</x:f>
      </x:c>
    </x:row>
    <x:row r="125" ht="35" customHeight="1">
      <x:c r="A125" s="41"/>
      <x:c r="B125" s="50"/>
      <x:c r="C125" s="45"/>
      <x:c r="D125" s="45"/>
      <x:c r="E125" s="46" t="str">
        <x:f>IF(COUNTA(A125:D125)=0,"",IF(AND(OR(C125="",ISNUMBER(C125)),OR(D125="",ISNUMBER(D125)),COUNT(C125:D125)&gt;0,C125&gt;=0,D125&gt;=0),SUM(C125)-SUM(D125),""))</x:f>
      </x:c>
      <x:c r="F125" s="38"/>
      <x:c r="G125" s="50"/>
      <x:c r="H125" s="53" t="str">
        <x:f>IF(COUNTA(A125:D125,F125:G125)=0,"",IF(OR(A125="",B125=""),"Compte / libellé requis",IF(NOT(AND(LEN(TRIM(A125))&gt;=3,OR(LEFT(TRIM(A125),1)="1",LEFT(TRIM(A125),1)="2",LEFT(TRIM(A125),1)="3",LEFT(TRIM(A125),1)="4",LEFT(TRIM(A125),1)="5",LEFT(TRIM(A125),1)="6",LEFT(TRIM(A125),1)="7",LEFT(TRIM(A125),1)="8",LEFT(TRIM(A125),1)="9"))),"Compte à corriger",IF(NOT(AND(OR(C125="",ISNUMBER(C125)),OR(D125="",ISNUMBER(D125)),COUNT(C125:D125)&gt;0,C125&gt;=0,D125&gt;=0)),"Soldes à corriger",IF(COUNTIFS($A$14:$A$513,A125,$B$14:$B$513,B125,$C$14:$C$513,C125,$D$14:$D$513,D125,$F$14:$F$513,F125,$G$14:$G$513,G125)&gt;1,"Doublon exact",IF(AND(F125&lt;&gt;"",F125&lt;&gt;"Charge TS",F125&lt;&gt;"Dette TS",F125&lt;&gt;"Autre"),"Choix à corriger",IF(AND(F125="Charge TS",LEFT(TRIM(A125),4)&lt;&gt;"6311"),"Compte charge incohérent",IF(AND(F125="Dette TS",LEFT(TRIM(A125),3)&lt;&gt;"447"),"Compte dette incohérent",IF(AND(OR(LEFT(TRIM(A125),4)="6311",LEFT(TRIM(A125),3)="447"),F125=""),"TS à qualifier","Prêt")))))))))</x:f>
      </x:c>
    </x:row>
    <x:row r="126" ht="35" customHeight="1">
      <x:c r="A126" s="41"/>
      <x:c r="B126" s="50"/>
      <x:c r="C126" s="45"/>
      <x:c r="D126" s="45"/>
      <x:c r="E126" s="46" t="str">
        <x:f>IF(COUNTA(A126:D126)=0,"",IF(AND(OR(C126="",ISNUMBER(C126)),OR(D126="",ISNUMBER(D126)),COUNT(C126:D126)&gt;0,C126&gt;=0,D126&gt;=0),SUM(C126)-SUM(D126),""))</x:f>
      </x:c>
      <x:c r="F126" s="38"/>
      <x:c r="G126" s="50"/>
      <x:c r="H126" s="53" t="str">
        <x:f>IF(COUNTA(A126:D126,F126:G126)=0,"",IF(OR(A126="",B126=""),"Compte / libellé requis",IF(NOT(AND(LEN(TRIM(A126))&gt;=3,OR(LEFT(TRIM(A126),1)="1",LEFT(TRIM(A126),1)="2",LEFT(TRIM(A126),1)="3",LEFT(TRIM(A126),1)="4",LEFT(TRIM(A126),1)="5",LEFT(TRIM(A126),1)="6",LEFT(TRIM(A126),1)="7",LEFT(TRIM(A126),1)="8",LEFT(TRIM(A126),1)="9"))),"Compte à corriger",IF(NOT(AND(OR(C126="",ISNUMBER(C126)),OR(D126="",ISNUMBER(D126)),COUNT(C126:D126)&gt;0,C126&gt;=0,D126&gt;=0)),"Soldes à corriger",IF(COUNTIFS($A$14:$A$513,A126,$B$14:$B$513,B126,$C$14:$C$513,C126,$D$14:$D$513,D126,$F$14:$F$513,F126,$G$14:$G$513,G126)&gt;1,"Doublon exact",IF(AND(F126&lt;&gt;"",F126&lt;&gt;"Charge TS",F126&lt;&gt;"Dette TS",F126&lt;&gt;"Autre"),"Choix à corriger",IF(AND(F126="Charge TS",LEFT(TRIM(A126),4)&lt;&gt;"6311"),"Compte charge incohérent",IF(AND(F126="Dette TS",LEFT(TRIM(A126),3)&lt;&gt;"447"),"Compte dette incohérent",IF(AND(OR(LEFT(TRIM(A126),4)="6311",LEFT(TRIM(A126),3)="447"),F126=""),"TS à qualifier","Prêt")))))))))</x:f>
      </x:c>
    </x:row>
    <x:row r="127" ht="35" customHeight="1">
      <x:c r="A127" s="41"/>
      <x:c r="B127" s="50"/>
      <x:c r="C127" s="45"/>
      <x:c r="D127" s="45"/>
      <x:c r="E127" s="46" t="str">
        <x:f>IF(COUNTA(A127:D127)=0,"",IF(AND(OR(C127="",ISNUMBER(C127)),OR(D127="",ISNUMBER(D127)),COUNT(C127:D127)&gt;0,C127&gt;=0,D127&gt;=0),SUM(C127)-SUM(D127),""))</x:f>
      </x:c>
      <x:c r="F127" s="38"/>
      <x:c r="G127" s="50"/>
      <x:c r="H127" s="53" t="str">
        <x:f>IF(COUNTA(A127:D127,F127:G127)=0,"",IF(OR(A127="",B127=""),"Compte / libellé requis",IF(NOT(AND(LEN(TRIM(A127))&gt;=3,OR(LEFT(TRIM(A127),1)="1",LEFT(TRIM(A127),1)="2",LEFT(TRIM(A127),1)="3",LEFT(TRIM(A127),1)="4",LEFT(TRIM(A127),1)="5",LEFT(TRIM(A127),1)="6",LEFT(TRIM(A127),1)="7",LEFT(TRIM(A127),1)="8",LEFT(TRIM(A127),1)="9"))),"Compte à corriger",IF(NOT(AND(OR(C127="",ISNUMBER(C127)),OR(D127="",ISNUMBER(D127)),COUNT(C127:D127)&gt;0,C127&gt;=0,D127&gt;=0)),"Soldes à corriger",IF(COUNTIFS($A$14:$A$513,A127,$B$14:$B$513,B127,$C$14:$C$513,C127,$D$14:$D$513,D127,$F$14:$F$513,F127,$G$14:$G$513,G127)&gt;1,"Doublon exact",IF(AND(F127&lt;&gt;"",F127&lt;&gt;"Charge TS",F127&lt;&gt;"Dette TS",F127&lt;&gt;"Autre"),"Choix à corriger",IF(AND(F127="Charge TS",LEFT(TRIM(A127),4)&lt;&gt;"6311"),"Compte charge incohérent",IF(AND(F127="Dette TS",LEFT(TRIM(A127),3)&lt;&gt;"447"),"Compte dette incohérent",IF(AND(OR(LEFT(TRIM(A127),4)="6311",LEFT(TRIM(A127),3)="447"),F127=""),"TS à qualifier","Prêt")))))))))</x:f>
      </x:c>
    </x:row>
    <x:row r="128" ht="35" customHeight="1">
      <x:c r="A128" s="41"/>
      <x:c r="B128" s="50"/>
      <x:c r="C128" s="45"/>
      <x:c r="D128" s="45"/>
      <x:c r="E128" s="46" t="str">
        <x:f>IF(COUNTA(A128:D128)=0,"",IF(AND(OR(C128="",ISNUMBER(C128)),OR(D128="",ISNUMBER(D128)),COUNT(C128:D128)&gt;0,C128&gt;=0,D128&gt;=0),SUM(C128)-SUM(D128),""))</x:f>
      </x:c>
      <x:c r="F128" s="38"/>
      <x:c r="G128" s="50"/>
      <x:c r="H128" s="53" t="str">
        <x:f>IF(COUNTA(A128:D128,F128:G128)=0,"",IF(OR(A128="",B128=""),"Compte / libellé requis",IF(NOT(AND(LEN(TRIM(A128))&gt;=3,OR(LEFT(TRIM(A128),1)="1",LEFT(TRIM(A128),1)="2",LEFT(TRIM(A128),1)="3",LEFT(TRIM(A128),1)="4",LEFT(TRIM(A128),1)="5",LEFT(TRIM(A128),1)="6",LEFT(TRIM(A128),1)="7",LEFT(TRIM(A128),1)="8",LEFT(TRIM(A128),1)="9"))),"Compte à corriger",IF(NOT(AND(OR(C128="",ISNUMBER(C128)),OR(D128="",ISNUMBER(D128)),COUNT(C128:D128)&gt;0,C128&gt;=0,D128&gt;=0)),"Soldes à corriger",IF(COUNTIFS($A$14:$A$513,A128,$B$14:$B$513,B128,$C$14:$C$513,C128,$D$14:$D$513,D128,$F$14:$F$513,F128,$G$14:$G$513,G128)&gt;1,"Doublon exact",IF(AND(F128&lt;&gt;"",F128&lt;&gt;"Charge TS",F128&lt;&gt;"Dette TS",F128&lt;&gt;"Autre"),"Choix à corriger",IF(AND(F128="Charge TS",LEFT(TRIM(A128),4)&lt;&gt;"6311"),"Compte charge incohérent",IF(AND(F128="Dette TS",LEFT(TRIM(A128),3)&lt;&gt;"447"),"Compte dette incohérent",IF(AND(OR(LEFT(TRIM(A128),4)="6311",LEFT(TRIM(A128),3)="447"),F128=""),"TS à qualifier","Prêt")))))))))</x:f>
      </x:c>
    </x:row>
    <x:row r="129" ht="35" customHeight="1">
      <x:c r="A129" s="41"/>
      <x:c r="B129" s="50"/>
      <x:c r="C129" s="45"/>
      <x:c r="D129" s="45"/>
      <x:c r="E129" s="46" t="str">
        <x:f>IF(COUNTA(A129:D129)=0,"",IF(AND(OR(C129="",ISNUMBER(C129)),OR(D129="",ISNUMBER(D129)),COUNT(C129:D129)&gt;0,C129&gt;=0,D129&gt;=0),SUM(C129)-SUM(D129),""))</x:f>
      </x:c>
      <x:c r="F129" s="38"/>
      <x:c r="G129" s="50"/>
      <x:c r="H129" s="53" t="str">
        <x:f>IF(COUNTA(A129:D129,F129:G129)=0,"",IF(OR(A129="",B129=""),"Compte / libellé requis",IF(NOT(AND(LEN(TRIM(A129))&gt;=3,OR(LEFT(TRIM(A129),1)="1",LEFT(TRIM(A129),1)="2",LEFT(TRIM(A129),1)="3",LEFT(TRIM(A129),1)="4",LEFT(TRIM(A129),1)="5",LEFT(TRIM(A129),1)="6",LEFT(TRIM(A129),1)="7",LEFT(TRIM(A129),1)="8",LEFT(TRIM(A129),1)="9"))),"Compte à corriger",IF(NOT(AND(OR(C129="",ISNUMBER(C129)),OR(D129="",ISNUMBER(D129)),COUNT(C129:D129)&gt;0,C129&gt;=0,D129&gt;=0)),"Soldes à corriger",IF(COUNTIFS($A$14:$A$513,A129,$B$14:$B$513,B129,$C$14:$C$513,C129,$D$14:$D$513,D129,$F$14:$F$513,F129,$G$14:$G$513,G129)&gt;1,"Doublon exact",IF(AND(F129&lt;&gt;"",F129&lt;&gt;"Charge TS",F129&lt;&gt;"Dette TS",F129&lt;&gt;"Autre"),"Choix à corriger",IF(AND(F129="Charge TS",LEFT(TRIM(A129),4)&lt;&gt;"6311"),"Compte charge incohérent",IF(AND(F129="Dette TS",LEFT(TRIM(A129),3)&lt;&gt;"447"),"Compte dette incohérent",IF(AND(OR(LEFT(TRIM(A129),4)="6311",LEFT(TRIM(A129),3)="447"),F129=""),"TS à qualifier","Prêt")))))))))</x:f>
      </x:c>
    </x:row>
    <x:row r="130" ht="35" customHeight="1">
      <x:c r="A130" s="41"/>
      <x:c r="B130" s="50"/>
      <x:c r="C130" s="45"/>
      <x:c r="D130" s="45"/>
      <x:c r="E130" s="46" t="str">
        <x:f>IF(COUNTA(A130:D130)=0,"",IF(AND(OR(C130="",ISNUMBER(C130)),OR(D130="",ISNUMBER(D130)),COUNT(C130:D130)&gt;0,C130&gt;=0,D130&gt;=0),SUM(C130)-SUM(D130),""))</x:f>
      </x:c>
      <x:c r="F130" s="38"/>
      <x:c r="G130" s="50"/>
      <x:c r="H130" s="53" t="str">
        <x:f>IF(COUNTA(A130:D130,F130:G130)=0,"",IF(OR(A130="",B130=""),"Compte / libellé requis",IF(NOT(AND(LEN(TRIM(A130))&gt;=3,OR(LEFT(TRIM(A130),1)="1",LEFT(TRIM(A130),1)="2",LEFT(TRIM(A130),1)="3",LEFT(TRIM(A130),1)="4",LEFT(TRIM(A130),1)="5",LEFT(TRIM(A130),1)="6",LEFT(TRIM(A130),1)="7",LEFT(TRIM(A130),1)="8",LEFT(TRIM(A130),1)="9"))),"Compte à corriger",IF(NOT(AND(OR(C130="",ISNUMBER(C130)),OR(D130="",ISNUMBER(D130)),COUNT(C130:D130)&gt;0,C130&gt;=0,D130&gt;=0)),"Soldes à corriger",IF(COUNTIFS($A$14:$A$513,A130,$B$14:$B$513,B130,$C$14:$C$513,C130,$D$14:$D$513,D130,$F$14:$F$513,F130,$G$14:$G$513,G130)&gt;1,"Doublon exact",IF(AND(F130&lt;&gt;"",F130&lt;&gt;"Charge TS",F130&lt;&gt;"Dette TS",F130&lt;&gt;"Autre"),"Choix à corriger",IF(AND(F130="Charge TS",LEFT(TRIM(A130),4)&lt;&gt;"6311"),"Compte charge incohérent",IF(AND(F130="Dette TS",LEFT(TRIM(A130),3)&lt;&gt;"447"),"Compte dette incohérent",IF(AND(OR(LEFT(TRIM(A130),4)="6311",LEFT(TRIM(A130),3)="447"),F130=""),"TS à qualifier","Prêt")))))))))</x:f>
      </x:c>
    </x:row>
    <x:row r="131" ht="35" customHeight="1">
      <x:c r="A131" s="41"/>
      <x:c r="B131" s="50"/>
      <x:c r="C131" s="45"/>
      <x:c r="D131" s="45"/>
      <x:c r="E131" s="46" t="str">
        <x:f>IF(COUNTA(A131:D131)=0,"",IF(AND(OR(C131="",ISNUMBER(C131)),OR(D131="",ISNUMBER(D131)),COUNT(C131:D131)&gt;0,C131&gt;=0,D131&gt;=0),SUM(C131)-SUM(D131),""))</x:f>
      </x:c>
      <x:c r="F131" s="38"/>
      <x:c r="G131" s="50"/>
      <x:c r="H131" s="53" t="str">
        <x:f>IF(COUNTA(A131:D131,F131:G131)=0,"",IF(OR(A131="",B131=""),"Compte / libellé requis",IF(NOT(AND(LEN(TRIM(A131))&gt;=3,OR(LEFT(TRIM(A131),1)="1",LEFT(TRIM(A131),1)="2",LEFT(TRIM(A131),1)="3",LEFT(TRIM(A131),1)="4",LEFT(TRIM(A131),1)="5",LEFT(TRIM(A131),1)="6",LEFT(TRIM(A131),1)="7",LEFT(TRIM(A131),1)="8",LEFT(TRIM(A131),1)="9"))),"Compte à corriger",IF(NOT(AND(OR(C131="",ISNUMBER(C131)),OR(D131="",ISNUMBER(D131)),COUNT(C131:D131)&gt;0,C131&gt;=0,D131&gt;=0)),"Soldes à corriger",IF(COUNTIFS($A$14:$A$513,A131,$B$14:$B$513,B131,$C$14:$C$513,C131,$D$14:$D$513,D131,$F$14:$F$513,F131,$G$14:$G$513,G131)&gt;1,"Doublon exact",IF(AND(F131&lt;&gt;"",F131&lt;&gt;"Charge TS",F131&lt;&gt;"Dette TS",F131&lt;&gt;"Autre"),"Choix à corriger",IF(AND(F131="Charge TS",LEFT(TRIM(A131),4)&lt;&gt;"6311"),"Compte charge incohérent",IF(AND(F131="Dette TS",LEFT(TRIM(A131),3)&lt;&gt;"447"),"Compte dette incohérent",IF(AND(OR(LEFT(TRIM(A131),4)="6311",LEFT(TRIM(A131),3)="447"),F131=""),"TS à qualifier","Prêt")))))))))</x:f>
      </x:c>
    </x:row>
    <x:row r="132" ht="35" customHeight="1">
      <x:c r="A132" s="41"/>
      <x:c r="B132" s="50"/>
      <x:c r="C132" s="45"/>
      <x:c r="D132" s="45"/>
      <x:c r="E132" s="46" t="str">
        <x:f>IF(COUNTA(A132:D132)=0,"",IF(AND(OR(C132="",ISNUMBER(C132)),OR(D132="",ISNUMBER(D132)),COUNT(C132:D132)&gt;0,C132&gt;=0,D132&gt;=0),SUM(C132)-SUM(D132),""))</x:f>
      </x:c>
      <x:c r="F132" s="38"/>
      <x:c r="G132" s="50"/>
      <x:c r="H132" s="53" t="str">
        <x:f>IF(COUNTA(A132:D132,F132:G132)=0,"",IF(OR(A132="",B132=""),"Compte / libellé requis",IF(NOT(AND(LEN(TRIM(A132))&gt;=3,OR(LEFT(TRIM(A132),1)="1",LEFT(TRIM(A132),1)="2",LEFT(TRIM(A132),1)="3",LEFT(TRIM(A132),1)="4",LEFT(TRIM(A132),1)="5",LEFT(TRIM(A132),1)="6",LEFT(TRIM(A132),1)="7",LEFT(TRIM(A132),1)="8",LEFT(TRIM(A132),1)="9"))),"Compte à corriger",IF(NOT(AND(OR(C132="",ISNUMBER(C132)),OR(D132="",ISNUMBER(D132)),COUNT(C132:D132)&gt;0,C132&gt;=0,D132&gt;=0)),"Soldes à corriger",IF(COUNTIFS($A$14:$A$513,A132,$B$14:$B$513,B132,$C$14:$C$513,C132,$D$14:$D$513,D132,$F$14:$F$513,F132,$G$14:$G$513,G132)&gt;1,"Doublon exact",IF(AND(F132&lt;&gt;"",F132&lt;&gt;"Charge TS",F132&lt;&gt;"Dette TS",F132&lt;&gt;"Autre"),"Choix à corriger",IF(AND(F132="Charge TS",LEFT(TRIM(A132),4)&lt;&gt;"6311"),"Compte charge incohérent",IF(AND(F132="Dette TS",LEFT(TRIM(A132),3)&lt;&gt;"447"),"Compte dette incohérent",IF(AND(OR(LEFT(TRIM(A132),4)="6311",LEFT(TRIM(A132),3)="447"),F132=""),"TS à qualifier","Prêt")))))))))</x:f>
      </x:c>
    </x:row>
    <x:row r="133" ht="35" customHeight="1">
      <x:c r="A133" s="41"/>
      <x:c r="B133" s="50"/>
      <x:c r="C133" s="45"/>
      <x:c r="D133" s="45"/>
      <x:c r="E133" s="46" t="str">
        <x:f>IF(COUNTA(A133:D133)=0,"",IF(AND(OR(C133="",ISNUMBER(C133)),OR(D133="",ISNUMBER(D133)),COUNT(C133:D133)&gt;0,C133&gt;=0,D133&gt;=0),SUM(C133)-SUM(D133),""))</x:f>
      </x:c>
      <x:c r="F133" s="38"/>
      <x:c r="G133" s="50"/>
      <x:c r="H133" s="53" t="str">
        <x:f>IF(COUNTA(A133:D133,F133:G133)=0,"",IF(OR(A133="",B133=""),"Compte / libellé requis",IF(NOT(AND(LEN(TRIM(A133))&gt;=3,OR(LEFT(TRIM(A133),1)="1",LEFT(TRIM(A133),1)="2",LEFT(TRIM(A133),1)="3",LEFT(TRIM(A133),1)="4",LEFT(TRIM(A133),1)="5",LEFT(TRIM(A133),1)="6",LEFT(TRIM(A133),1)="7",LEFT(TRIM(A133),1)="8",LEFT(TRIM(A133),1)="9"))),"Compte à corriger",IF(NOT(AND(OR(C133="",ISNUMBER(C133)),OR(D133="",ISNUMBER(D133)),COUNT(C133:D133)&gt;0,C133&gt;=0,D133&gt;=0)),"Soldes à corriger",IF(COUNTIFS($A$14:$A$513,A133,$B$14:$B$513,B133,$C$14:$C$513,C133,$D$14:$D$513,D133,$F$14:$F$513,F133,$G$14:$G$513,G133)&gt;1,"Doublon exact",IF(AND(F133&lt;&gt;"",F133&lt;&gt;"Charge TS",F133&lt;&gt;"Dette TS",F133&lt;&gt;"Autre"),"Choix à corriger",IF(AND(F133="Charge TS",LEFT(TRIM(A133),4)&lt;&gt;"6311"),"Compte charge incohérent",IF(AND(F133="Dette TS",LEFT(TRIM(A133),3)&lt;&gt;"447"),"Compte dette incohérent",IF(AND(OR(LEFT(TRIM(A133),4)="6311",LEFT(TRIM(A133),3)="447"),F133=""),"TS à qualifier","Prêt")))))))))</x:f>
      </x:c>
    </x:row>
    <x:row r="134" ht="35" customHeight="1">
      <x:c r="A134" s="41"/>
      <x:c r="B134" s="50"/>
      <x:c r="C134" s="45"/>
      <x:c r="D134" s="45"/>
      <x:c r="E134" s="46" t="str">
        <x:f>IF(COUNTA(A134:D134)=0,"",IF(AND(OR(C134="",ISNUMBER(C134)),OR(D134="",ISNUMBER(D134)),COUNT(C134:D134)&gt;0,C134&gt;=0,D134&gt;=0),SUM(C134)-SUM(D134),""))</x:f>
      </x:c>
      <x:c r="F134" s="38"/>
      <x:c r="G134" s="50"/>
      <x:c r="H134" s="53" t="str">
        <x:f>IF(COUNTA(A134:D134,F134:G134)=0,"",IF(OR(A134="",B134=""),"Compte / libellé requis",IF(NOT(AND(LEN(TRIM(A134))&gt;=3,OR(LEFT(TRIM(A134),1)="1",LEFT(TRIM(A134),1)="2",LEFT(TRIM(A134),1)="3",LEFT(TRIM(A134),1)="4",LEFT(TRIM(A134),1)="5",LEFT(TRIM(A134),1)="6",LEFT(TRIM(A134),1)="7",LEFT(TRIM(A134),1)="8",LEFT(TRIM(A134),1)="9"))),"Compte à corriger",IF(NOT(AND(OR(C134="",ISNUMBER(C134)),OR(D134="",ISNUMBER(D134)),COUNT(C134:D134)&gt;0,C134&gt;=0,D134&gt;=0)),"Soldes à corriger",IF(COUNTIFS($A$14:$A$513,A134,$B$14:$B$513,B134,$C$14:$C$513,C134,$D$14:$D$513,D134,$F$14:$F$513,F134,$G$14:$G$513,G134)&gt;1,"Doublon exact",IF(AND(F134&lt;&gt;"",F134&lt;&gt;"Charge TS",F134&lt;&gt;"Dette TS",F134&lt;&gt;"Autre"),"Choix à corriger",IF(AND(F134="Charge TS",LEFT(TRIM(A134),4)&lt;&gt;"6311"),"Compte charge incohérent",IF(AND(F134="Dette TS",LEFT(TRIM(A134),3)&lt;&gt;"447"),"Compte dette incohérent",IF(AND(OR(LEFT(TRIM(A134),4)="6311",LEFT(TRIM(A134),3)="447"),F134=""),"TS à qualifier","Prêt")))))))))</x:f>
      </x:c>
    </x:row>
    <x:row r="135" ht="35" customHeight="1">
      <x:c r="A135" s="41"/>
      <x:c r="B135" s="50"/>
      <x:c r="C135" s="45"/>
      <x:c r="D135" s="45"/>
      <x:c r="E135" s="46" t="str">
        <x:f>IF(COUNTA(A135:D135)=0,"",IF(AND(OR(C135="",ISNUMBER(C135)),OR(D135="",ISNUMBER(D135)),COUNT(C135:D135)&gt;0,C135&gt;=0,D135&gt;=0),SUM(C135)-SUM(D135),""))</x:f>
      </x:c>
      <x:c r="F135" s="38"/>
      <x:c r="G135" s="50"/>
      <x:c r="H135" s="53" t="str">
        <x:f>IF(COUNTA(A135:D135,F135:G135)=0,"",IF(OR(A135="",B135=""),"Compte / libellé requis",IF(NOT(AND(LEN(TRIM(A135))&gt;=3,OR(LEFT(TRIM(A135),1)="1",LEFT(TRIM(A135),1)="2",LEFT(TRIM(A135),1)="3",LEFT(TRIM(A135),1)="4",LEFT(TRIM(A135),1)="5",LEFT(TRIM(A135),1)="6",LEFT(TRIM(A135),1)="7",LEFT(TRIM(A135),1)="8",LEFT(TRIM(A135),1)="9"))),"Compte à corriger",IF(NOT(AND(OR(C135="",ISNUMBER(C135)),OR(D135="",ISNUMBER(D135)),COUNT(C135:D135)&gt;0,C135&gt;=0,D135&gt;=0)),"Soldes à corriger",IF(COUNTIFS($A$14:$A$513,A135,$B$14:$B$513,B135,$C$14:$C$513,C135,$D$14:$D$513,D135,$F$14:$F$513,F135,$G$14:$G$513,G135)&gt;1,"Doublon exact",IF(AND(F135&lt;&gt;"",F135&lt;&gt;"Charge TS",F135&lt;&gt;"Dette TS",F135&lt;&gt;"Autre"),"Choix à corriger",IF(AND(F135="Charge TS",LEFT(TRIM(A135),4)&lt;&gt;"6311"),"Compte charge incohérent",IF(AND(F135="Dette TS",LEFT(TRIM(A135),3)&lt;&gt;"447"),"Compte dette incohérent",IF(AND(OR(LEFT(TRIM(A135),4)="6311",LEFT(TRIM(A135),3)="447"),F135=""),"TS à qualifier","Prêt")))))))))</x:f>
      </x:c>
    </x:row>
    <x:row r="136" ht="35" customHeight="1">
      <x:c r="A136" s="41"/>
      <x:c r="B136" s="50"/>
      <x:c r="C136" s="45"/>
      <x:c r="D136" s="45"/>
      <x:c r="E136" s="46" t="str">
        <x:f>IF(COUNTA(A136:D136)=0,"",IF(AND(OR(C136="",ISNUMBER(C136)),OR(D136="",ISNUMBER(D136)),COUNT(C136:D136)&gt;0,C136&gt;=0,D136&gt;=0),SUM(C136)-SUM(D136),""))</x:f>
      </x:c>
      <x:c r="F136" s="38"/>
      <x:c r="G136" s="50"/>
      <x:c r="H136" s="53" t="str">
        <x:f>IF(COUNTA(A136:D136,F136:G136)=0,"",IF(OR(A136="",B136=""),"Compte / libellé requis",IF(NOT(AND(LEN(TRIM(A136))&gt;=3,OR(LEFT(TRIM(A136),1)="1",LEFT(TRIM(A136),1)="2",LEFT(TRIM(A136),1)="3",LEFT(TRIM(A136),1)="4",LEFT(TRIM(A136),1)="5",LEFT(TRIM(A136),1)="6",LEFT(TRIM(A136),1)="7",LEFT(TRIM(A136),1)="8",LEFT(TRIM(A136),1)="9"))),"Compte à corriger",IF(NOT(AND(OR(C136="",ISNUMBER(C136)),OR(D136="",ISNUMBER(D136)),COUNT(C136:D136)&gt;0,C136&gt;=0,D136&gt;=0)),"Soldes à corriger",IF(COUNTIFS($A$14:$A$513,A136,$B$14:$B$513,B136,$C$14:$C$513,C136,$D$14:$D$513,D136,$F$14:$F$513,F136,$G$14:$G$513,G136)&gt;1,"Doublon exact",IF(AND(F136&lt;&gt;"",F136&lt;&gt;"Charge TS",F136&lt;&gt;"Dette TS",F136&lt;&gt;"Autre"),"Choix à corriger",IF(AND(F136="Charge TS",LEFT(TRIM(A136),4)&lt;&gt;"6311"),"Compte charge incohérent",IF(AND(F136="Dette TS",LEFT(TRIM(A136),3)&lt;&gt;"447"),"Compte dette incohérent",IF(AND(OR(LEFT(TRIM(A136),4)="6311",LEFT(TRIM(A136),3)="447"),F136=""),"TS à qualifier","Prêt")))))))))</x:f>
      </x:c>
    </x:row>
    <x:row r="137" ht="35" customHeight="1">
      <x:c r="A137" s="41"/>
      <x:c r="B137" s="50"/>
      <x:c r="C137" s="45"/>
      <x:c r="D137" s="45"/>
      <x:c r="E137" s="46" t="str">
        <x:f>IF(COUNTA(A137:D137)=0,"",IF(AND(OR(C137="",ISNUMBER(C137)),OR(D137="",ISNUMBER(D137)),COUNT(C137:D137)&gt;0,C137&gt;=0,D137&gt;=0),SUM(C137)-SUM(D137),""))</x:f>
      </x:c>
      <x:c r="F137" s="38"/>
      <x:c r="G137" s="50"/>
      <x:c r="H137" s="53" t="str">
        <x:f>IF(COUNTA(A137:D137,F137:G137)=0,"",IF(OR(A137="",B137=""),"Compte / libellé requis",IF(NOT(AND(LEN(TRIM(A137))&gt;=3,OR(LEFT(TRIM(A137),1)="1",LEFT(TRIM(A137),1)="2",LEFT(TRIM(A137),1)="3",LEFT(TRIM(A137),1)="4",LEFT(TRIM(A137),1)="5",LEFT(TRIM(A137),1)="6",LEFT(TRIM(A137),1)="7",LEFT(TRIM(A137),1)="8",LEFT(TRIM(A137),1)="9"))),"Compte à corriger",IF(NOT(AND(OR(C137="",ISNUMBER(C137)),OR(D137="",ISNUMBER(D137)),COUNT(C137:D137)&gt;0,C137&gt;=0,D137&gt;=0)),"Soldes à corriger",IF(COUNTIFS($A$14:$A$513,A137,$B$14:$B$513,B137,$C$14:$C$513,C137,$D$14:$D$513,D137,$F$14:$F$513,F137,$G$14:$G$513,G137)&gt;1,"Doublon exact",IF(AND(F137&lt;&gt;"",F137&lt;&gt;"Charge TS",F137&lt;&gt;"Dette TS",F137&lt;&gt;"Autre"),"Choix à corriger",IF(AND(F137="Charge TS",LEFT(TRIM(A137),4)&lt;&gt;"6311"),"Compte charge incohérent",IF(AND(F137="Dette TS",LEFT(TRIM(A137),3)&lt;&gt;"447"),"Compte dette incohérent",IF(AND(OR(LEFT(TRIM(A137),4)="6311",LEFT(TRIM(A137),3)="447"),F137=""),"TS à qualifier","Prêt")))))))))</x:f>
      </x:c>
    </x:row>
    <x:row r="138" ht="35" customHeight="1">
      <x:c r="A138" s="41"/>
      <x:c r="B138" s="50"/>
      <x:c r="C138" s="45"/>
      <x:c r="D138" s="45"/>
      <x:c r="E138" s="46" t="str">
        <x:f>IF(COUNTA(A138:D138)=0,"",IF(AND(OR(C138="",ISNUMBER(C138)),OR(D138="",ISNUMBER(D138)),COUNT(C138:D138)&gt;0,C138&gt;=0,D138&gt;=0),SUM(C138)-SUM(D138),""))</x:f>
      </x:c>
      <x:c r="F138" s="38"/>
      <x:c r="G138" s="50"/>
      <x:c r="H138" s="53" t="str">
        <x:f>IF(COUNTA(A138:D138,F138:G138)=0,"",IF(OR(A138="",B138=""),"Compte / libellé requis",IF(NOT(AND(LEN(TRIM(A138))&gt;=3,OR(LEFT(TRIM(A138),1)="1",LEFT(TRIM(A138),1)="2",LEFT(TRIM(A138),1)="3",LEFT(TRIM(A138),1)="4",LEFT(TRIM(A138),1)="5",LEFT(TRIM(A138),1)="6",LEFT(TRIM(A138),1)="7",LEFT(TRIM(A138),1)="8",LEFT(TRIM(A138),1)="9"))),"Compte à corriger",IF(NOT(AND(OR(C138="",ISNUMBER(C138)),OR(D138="",ISNUMBER(D138)),COUNT(C138:D138)&gt;0,C138&gt;=0,D138&gt;=0)),"Soldes à corriger",IF(COUNTIFS($A$14:$A$513,A138,$B$14:$B$513,B138,$C$14:$C$513,C138,$D$14:$D$513,D138,$F$14:$F$513,F138,$G$14:$G$513,G138)&gt;1,"Doublon exact",IF(AND(F138&lt;&gt;"",F138&lt;&gt;"Charge TS",F138&lt;&gt;"Dette TS",F138&lt;&gt;"Autre"),"Choix à corriger",IF(AND(F138="Charge TS",LEFT(TRIM(A138),4)&lt;&gt;"6311"),"Compte charge incohérent",IF(AND(F138="Dette TS",LEFT(TRIM(A138),3)&lt;&gt;"447"),"Compte dette incohérent",IF(AND(OR(LEFT(TRIM(A138),4)="6311",LEFT(TRIM(A138),3)="447"),F138=""),"TS à qualifier","Prêt")))))))))</x:f>
      </x:c>
    </x:row>
    <x:row r="139" ht="35" customHeight="1">
      <x:c r="A139" s="41"/>
      <x:c r="B139" s="50"/>
      <x:c r="C139" s="45"/>
      <x:c r="D139" s="45"/>
      <x:c r="E139" s="46" t="str">
        <x:f>IF(COUNTA(A139:D139)=0,"",IF(AND(OR(C139="",ISNUMBER(C139)),OR(D139="",ISNUMBER(D139)),COUNT(C139:D139)&gt;0,C139&gt;=0,D139&gt;=0),SUM(C139)-SUM(D139),""))</x:f>
      </x:c>
      <x:c r="F139" s="38"/>
      <x:c r="G139" s="50"/>
      <x:c r="H139" s="53" t="str">
        <x:f>IF(COUNTA(A139:D139,F139:G139)=0,"",IF(OR(A139="",B139=""),"Compte / libellé requis",IF(NOT(AND(LEN(TRIM(A139))&gt;=3,OR(LEFT(TRIM(A139),1)="1",LEFT(TRIM(A139),1)="2",LEFT(TRIM(A139),1)="3",LEFT(TRIM(A139),1)="4",LEFT(TRIM(A139),1)="5",LEFT(TRIM(A139),1)="6",LEFT(TRIM(A139),1)="7",LEFT(TRIM(A139),1)="8",LEFT(TRIM(A139),1)="9"))),"Compte à corriger",IF(NOT(AND(OR(C139="",ISNUMBER(C139)),OR(D139="",ISNUMBER(D139)),COUNT(C139:D139)&gt;0,C139&gt;=0,D139&gt;=0)),"Soldes à corriger",IF(COUNTIFS($A$14:$A$513,A139,$B$14:$B$513,B139,$C$14:$C$513,C139,$D$14:$D$513,D139,$F$14:$F$513,F139,$G$14:$G$513,G139)&gt;1,"Doublon exact",IF(AND(F139&lt;&gt;"",F139&lt;&gt;"Charge TS",F139&lt;&gt;"Dette TS",F139&lt;&gt;"Autre"),"Choix à corriger",IF(AND(F139="Charge TS",LEFT(TRIM(A139),4)&lt;&gt;"6311"),"Compte charge incohérent",IF(AND(F139="Dette TS",LEFT(TRIM(A139),3)&lt;&gt;"447"),"Compte dette incohérent",IF(AND(OR(LEFT(TRIM(A139),4)="6311",LEFT(TRIM(A139),3)="447"),F139=""),"TS à qualifier","Prêt")))))))))</x:f>
      </x:c>
    </x:row>
    <x:row r="140" ht="35" customHeight="1">
      <x:c r="A140" s="41"/>
      <x:c r="B140" s="50"/>
      <x:c r="C140" s="45"/>
      <x:c r="D140" s="45"/>
      <x:c r="E140" s="46" t="str">
        <x:f>IF(COUNTA(A140:D140)=0,"",IF(AND(OR(C140="",ISNUMBER(C140)),OR(D140="",ISNUMBER(D140)),COUNT(C140:D140)&gt;0,C140&gt;=0,D140&gt;=0),SUM(C140)-SUM(D140),""))</x:f>
      </x:c>
      <x:c r="F140" s="38"/>
      <x:c r="G140" s="50"/>
      <x:c r="H140" s="53" t="str">
        <x:f>IF(COUNTA(A140:D140,F140:G140)=0,"",IF(OR(A140="",B140=""),"Compte / libellé requis",IF(NOT(AND(LEN(TRIM(A140))&gt;=3,OR(LEFT(TRIM(A140),1)="1",LEFT(TRIM(A140),1)="2",LEFT(TRIM(A140),1)="3",LEFT(TRIM(A140),1)="4",LEFT(TRIM(A140),1)="5",LEFT(TRIM(A140),1)="6",LEFT(TRIM(A140),1)="7",LEFT(TRIM(A140),1)="8",LEFT(TRIM(A140),1)="9"))),"Compte à corriger",IF(NOT(AND(OR(C140="",ISNUMBER(C140)),OR(D140="",ISNUMBER(D140)),COUNT(C140:D140)&gt;0,C140&gt;=0,D140&gt;=0)),"Soldes à corriger",IF(COUNTIFS($A$14:$A$513,A140,$B$14:$B$513,B140,$C$14:$C$513,C140,$D$14:$D$513,D140,$F$14:$F$513,F140,$G$14:$G$513,G140)&gt;1,"Doublon exact",IF(AND(F140&lt;&gt;"",F140&lt;&gt;"Charge TS",F140&lt;&gt;"Dette TS",F140&lt;&gt;"Autre"),"Choix à corriger",IF(AND(F140="Charge TS",LEFT(TRIM(A140),4)&lt;&gt;"6311"),"Compte charge incohérent",IF(AND(F140="Dette TS",LEFT(TRIM(A140),3)&lt;&gt;"447"),"Compte dette incohérent",IF(AND(OR(LEFT(TRIM(A140),4)="6311",LEFT(TRIM(A140),3)="447"),F140=""),"TS à qualifier","Prêt")))))))))</x:f>
      </x:c>
    </x:row>
    <x:row r="141" ht="35" customHeight="1">
      <x:c r="A141" s="41"/>
      <x:c r="B141" s="50"/>
      <x:c r="C141" s="45"/>
      <x:c r="D141" s="45"/>
      <x:c r="E141" s="46" t="str">
        <x:f>IF(COUNTA(A141:D141)=0,"",IF(AND(OR(C141="",ISNUMBER(C141)),OR(D141="",ISNUMBER(D141)),COUNT(C141:D141)&gt;0,C141&gt;=0,D141&gt;=0),SUM(C141)-SUM(D141),""))</x:f>
      </x:c>
      <x:c r="F141" s="38"/>
      <x:c r="G141" s="50"/>
      <x:c r="H141" s="53" t="str">
        <x:f>IF(COUNTA(A141:D141,F141:G141)=0,"",IF(OR(A141="",B141=""),"Compte / libellé requis",IF(NOT(AND(LEN(TRIM(A141))&gt;=3,OR(LEFT(TRIM(A141),1)="1",LEFT(TRIM(A141),1)="2",LEFT(TRIM(A141),1)="3",LEFT(TRIM(A141),1)="4",LEFT(TRIM(A141),1)="5",LEFT(TRIM(A141),1)="6",LEFT(TRIM(A141),1)="7",LEFT(TRIM(A141),1)="8",LEFT(TRIM(A141),1)="9"))),"Compte à corriger",IF(NOT(AND(OR(C141="",ISNUMBER(C141)),OR(D141="",ISNUMBER(D141)),COUNT(C141:D141)&gt;0,C141&gt;=0,D141&gt;=0)),"Soldes à corriger",IF(COUNTIFS($A$14:$A$513,A141,$B$14:$B$513,B141,$C$14:$C$513,C141,$D$14:$D$513,D141,$F$14:$F$513,F141,$G$14:$G$513,G141)&gt;1,"Doublon exact",IF(AND(F141&lt;&gt;"",F141&lt;&gt;"Charge TS",F141&lt;&gt;"Dette TS",F141&lt;&gt;"Autre"),"Choix à corriger",IF(AND(F141="Charge TS",LEFT(TRIM(A141),4)&lt;&gt;"6311"),"Compte charge incohérent",IF(AND(F141="Dette TS",LEFT(TRIM(A141),3)&lt;&gt;"447"),"Compte dette incohérent",IF(AND(OR(LEFT(TRIM(A141),4)="6311",LEFT(TRIM(A141),3)="447"),F141=""),"TS à qualifier","Prêt")))))))))</x:f>
      </x:c>
    </x:row>
    <x:row r="142" ht="35" customHeight="1">
      <x:c r="A142" s="41"/>
      <x:c r="B142" s="50"/>
      <x:c r="C142" s="45"/>
      <x:c r="D142" s="45"/>
      <x:c r="E142" s="46" t="str">
        <x:f>IF(COUNTA(A142:D142)=0,"",IF(AND(OR(C142="",ISNUMBER(C142)),OR(D142="",ISNUMBER(D142)),COUNT(C142:D142)&gt;0,C142&gt;=0,D142&gt;=0),SUM(C142)-SUM(D142),""))</x:f>
      </x:c>
      <x:c r="F142" s="38"/>
      <x:c r="G142" s="50"/>
      <x:c r="H142" s="53" t="str">
        <x:f>IF(COUNTA(A142:D142,F142:G142)=0,"",IF(OR(A142="",B142=""),"Compte / libellé requis",IF(NOT(AND(LEN(TRIM(A142))&gt;=3,OR(LEFT(TRIM(A142),1)="1",LEFT(TRIM(A142),1)="2",LEFT(TRIM(A142),1)="3",LEFT(TRIM(A142),1)="4",LEFT(TRIM(A142),1)="5",LEFT(TRIM(A142),1)="6",LEFT(TRIM(A142),1)="7",LEFT(TRIM(A142),1)="8",LEFT(TRIM(A142),1)="9"))),"Compte à corriger",IF(NOT(AND(OR(C142="",ISNUMBER(C142)),OR(D142="",ISNUMBER(D142)),COUNT(C142:D142)&gt;0,C142&gt;=0,D142&gt;=0)),"Soldes à corriger",IF(COUNTIFS($A$14:$A$513,A142,$B$14:$B$513,B142,$C$14:$C$513,C142,$D$14:$D$513,D142,$F$14:$F$513,F142,$G$14:$G$513,G142)&gt;1,"Doublon exact",IF(AND(F142&lt;&gt;"",F142&lt;&gt;"Charge TS",F142&lt;&gt;"Dette TS",F142&lt;&gt;"Autre"),"Choix à corriger",IF(AND(F142="Charge TS",LEFT(TRIM(A142),4)&lt;&gt;"6311"),"Compte charge incohérent",IF(AND(F142="Dette TS",LEFT(TRIM(A142),3)&lt;&gt;"447"),"Compte dette incohérent",IF(AND(OR(LEFT(TRIM(A142),4)="6311",LEFT(TRIM(A142),3)="447"),F142=""),"TS à qualifier","Prêt")))))))))</x:f>
      </x:c>
    </x:row>
    <x:row r="143" ht="35" customHeight="1">
      <x:c r="A143" s="41"/>
      <x:c r="B143" s="50"/>
      <x:c r="C143" s="45"/>
      <x:c r="D143" s="45"/>
      <x:c r="E143" s="46" t="str">
        <x:f>IF(COUNTA(A143:D143)=0,"",IF(AND(OR(C143="",ISNUMBER(C143)),OR(D143="",ISNUMBER(D143)),COUNT(C143:D143)&gt;0,C143&gt;=0,D143&gt;=0),SUM(C143)-SUM(D143),""))</x:f>
      </x:c>
      <x:c r="F143" s="38"/>
      <x:c r="G143" s="50"/>
      <x:c r="H143" s="53" t="str">
        <x:f>IF(COUNTA(A143:D143,F143:G143)=0,"",IF(OR(A143="",B143=""),"Compte / libellé requis",IF(NOT(AND(LEN(TRIM(A143))&gt;=3,OR(LEFT(TRIM(A143),1)="1",LEFT(TRIM(A143),1)="2",LEFT(TRIM(A143),1)="3",LEFT(TRIM(A143),1)="4",LEFT(TRIM(A143),1)="5",LEFT(TRIM(A143),1)="6",LEFT(TRIM(A143),1)="7",LEFT(TRIM(A143),1)="8",LEFT(TRIM(A143),1)="9"))),"Compte à corriger",IF(NOT(AND(OR(C143="",ISNUMBER(C143)),OR(D143="",ISNUMBER(D143)),COUNT(C143:D143)&gt;0,C143&gt;=0,D143&gt;=0)),"Soldes à corriger",IF(COUNTIFS($A$14:$A$513,A143,$B$14:$B$513,B143,$C$14:$C$513,C143,$D$14:$D$513,D143,$F$14:$F$513,F143,$G$14:$G$513,G143)&gt;1,"Doublon exact",IF(AND(F143&lt;&gt;"",F143&lt;&gt;"Charge TS",F143&lt;&gt;"Dette TS",F143&lt;&gt;"Autre"),"Choix à corriger",IF(AND(F143="Charge TS",LEFT(TRIM(A143),4)&lt;&gt;"6311"),"Compte charge incohérent",IF(AND(F143="Dette TS",LEFT(TRIM(A143),3)&lt;&gt;"447"),"Compte dette incohérent",IF(AND(OR(LEFT(TRIM(A143),4)="6311",LEFT(TRIM(A143),3)="447"),F143=""),"TS à qualifier","Prêt")))))))))</x:f>
      </x:c>
    </x:row>
    <x:row r="144" ht="35" customHeight="1">
      <x:c r="A144" s="41"/>
      <x:c r="B144" s="50"/>
      <x:c r="C144" s="45"/>
      <x:c r="D144" s="45"/>
      <x:c r="E144" s="46" t="str">
        <x:f>IF(COUNTA(A144:D144)=0,"",IF(AND(OR(C144="",ISNUMBER(C144)),OR(D144="",ISNUMBER(D144)),COUNT(C144:D144)&gt;0,C144&gt;=0,D144&gt;=0),SUM(C144)-SUM(D144),""))</x:f>
      </x:c>
      <x:c r="F144" s="38"/>
      <x:c r="G144" s="50"/>
      <x:c r="H144" s="53" t="str">
        <x:f>IF(COUNTA(A144:D144,F144:G144)=0,"",IF(OR(A144="",B144=""),"Compte / libellé requis",IF(NOT(AND(LEN(TRIM(A144))&gt;=3,OR(LEFT(TRIM(A144),1)="1",LEFT(TRIM(A144),1)="2",LEFT(TRIM(A144),1)="3",LEFT(TRIM(A144),1)="4",LEFT(TRIM(A144),1)="5",LEFT(TRIM(A144),1)="6",LEFT(TRIM(A144),1)="7",LEFT(TRIM(A144),1)="8",LEFT(TRIM(A144),1)="9"))),"Compte à corriger",IF(NOT(AND(OR(C144="",ISNUMBER(C144)),OR(D144="",ISNUMBER(D144)),COUNT(C144:D144)&gt;0,C144&gt;=0,D144&gt;=0)),"Soldes à corriger",IF(COUNTIFS($A$14:$A$513,A144,$B$14:$B$513,B144,$C$14:$C$513,C144,$D$14:$D$513,D144,$F$14:$F$513,F144,$G$14:$G$513,G144)&gt;1,"Doublon exact",IF(AND(F144&lt;&gt;"",F144&lt;&gt;"Charge TS",F144&lt;&gt;"Dette TS",F144&lt;&gt;"Autre"),"Choix à corriger",IF(AND(F144="Charge TS",LEFT(TRIM(A144),4)&lt;&gt;"6311"),"Compte charge incohérent",IF(AND(F144="Dette TS",LEFT(TRIM(A144),3)&lt;&gt;"447"),"Compte dette incohérent",IF(AND(OR(LEFT(TRIM(A144),4)="6311",LEFT(TRIM(A144),3)="447"),F144=""),"TS à qualifier","Prêt")))))))))</x:f>
      </x:c>
    </x:row>
    <x:row r="145" ht="35" customHeight="1">
      <x:c r="A145" s="41"/>
      <x:c r="B145" s="50"/>
      <x:c r="C145" s="45"/>
      <x:c r="D145" s="45"/>
      <x:c r="E145" s="46" t="str">
        <x:f>IF(COUNTA(A145:D145)=0,"",IF(AND(OR(C145="",ISNUMBER(C145)),OR(D145="",ISNUMBER(D145)),COUNT(C145:D145)&gt;0,C145&gt;=0,D145&gt;=0),SUM(C145)-SUM(D145),""))</x:f>
      </x:c>
      <x:c r="F145" s="38"/>
      <x:c r="G145" s="50"/>
      <x:c r="H145" s="53" t="str">
        <x:f>IF(COUNTA(A145:D145,F145:G145)=0,"",IF(OR(A145="",B145=""),"Compte / libellé requis",IF(NOT(AND(LEN(TRIM(A145))&gt;=3,OR(LEFT(TRIM(A145),1)="1",LEFT(TRIM(A145),1)="2",LEFT(TRIM(A145),1)="3",LEFT(TRIM(A145),1)="4",LEFT(TRIM(A145),1)="5",LEFT(TRIM(A145),1)="6",LEFT(TRIM(A145),1)="7",LEFT(TRIM(A145),1)="8",LEFT(TRIM(A145),1)="9"))),"Compte à corriger",IF(NOT(AND(OR(C145="",ISNUMBER(C145)),OR(D145="",ISNUMBER(D145)),COUNT(C145:D145)&gt;0,C145&gt;=0,D145&gt;=0)),"Soldes à corriger",IF(COUNTIFS($A$14:$A$513,A145,$B$14:$B$513,B145,$C$14:$C$513,C145,$D$14:$D$513,D145,$F$14:$F$513,F145,$G$14:$G$513,G145)&gt;1,"Doublon exact",IF(AND(F145&lt;&gt;"",F145&lt;&gt;"Charge TS",F145&lt;&gt;"Dette TS",F145&lt;&gt;"Autre"),"Choix à corriger",IF(AND(F145="Charge TS",LEFT(TRIM(A145),4)&lt;&gt;"6311"),"Compte charge incohérent",IF(AND(F145="Dette TS",LEFT(TRIM(A145),3)&lt;&gt;"447"),"Compte dette incohérent",IF(AND(OR(LEFT(TRIM(A145),4)="6311",LEFT(TRIM(A145),3)="447"),F145=""),"TS à qualifier","Prêt")))))))))</x:f>
      </x:c>
    </x:row>
    <x:row r="146" ht="35" customHeight="1">
      <x:c r="A146" s="41"/>
      <x:c r="B146" s="50"/>
      <x:c r="C146" s="45"/>
      <x:c r="D146" s="45"/>
      <x:c r="E146" s="46" t="str">
        <x:f>IF(COUNTA(A146:D146)=0,"",IF(AND(OR(C146="",ISNUMBER(C146)),OR(D146="",ISNUMBER(D146)),COUNT(C146:D146)&gt;0,C146&gt;=0,D146&gt;=0),SUM(C146)-SUM(D146),""))</x:f>
      </x:c>
      <x:c r="F146" s="38"/>
      <x:c r="G146" s="50"/>
      <x:c r="H146" s="53" t="str">
        <x:f>IF(COUNTA(A146:D146,F146:G146)=0,"",IF(OR(A146="",B146=""),"Compte / libellé requis",IF(NOT(AND(LEN(TRIM(A146))&gt;=3,OR(LEFT(TRIM(A146),1)="1",LEFT(TRIM(A146),1)="2",LEFT(TRIM(A146),1)="3",LEFT(TRIM(A146),1)="4",LEFT(TRIM(A146),1)="5",LEFT(TRIM(A146),1)="6",LEFT(TRIM(A146),1)="7",LEFT(TRIM(A146),1)="8",LEFT(TRIM(A146),1)="9"))),"Compte à corriger",IF(NOT(AND(OR(C146="",ISNUMBER(C146)),OR(D146="",ISNUMBER(D146)),COUNT(C146:D146)&gt;0,C146&gt;=0,D146&gt;=0)),"Soldes à corriger",IF(COUNTIFS($A$14:$A$513,A146,$B$14:$B$513,B146,$C$14:$C$513,C146,$D$14:$D$513,D146,$F$14:$F$513,F146,$G$14:$G$513,G146)&gt;1,"Doublon exact",IF(AND(F146&lt;&gt;"",F146&lt;&gt;"Charge TS",F146&lt;&gt;"Dette TS",F146&lt;&gt;"Autre"),"Choix à corriger",IF(AND(F146="Charge TS",LEFT(TRIM(A146),4)&lt;&gt;"6311"),"Compte charge incohérent",IF(AND(F146="Dette TS",LEFT(TRIM(A146),3)&lt;&gt;"447"),"Compte dette incohérent",IF(AND(OR(LEFT(TRIM(A146),4)="6311",LEFT(TRIM(A146),3)="447"),F146=""),"TS à qualifier","Prêt")))))))))</x:f>
      </x:c>
    </x:row>
    <x:row r="147" ht="35" customHeight="1">
      <x:c r="A147" s="41"/>
      <x:c r="B147" s="50"/>
      <x:c r="C147" s="45"/>
      <x:c r="D147" s="45"/>
      <x:c r="E147" s="46" t="str">
        <x:f>IF(COUNTA(A147:D147)=0,"",IF(AND(OR(C147="",ISNUMBER(C147)),OR(D147="",ISNUMBER(D147)),COUNT(C147:D147)&gt;0,C147&gt;=0,D147&gt;=0),SUM(C147)-SUM(D147),""))</x:f>
      </x:c>
      <x:c r="F147" s="38"/>
      <x:c r="G147" s="50"/>
      <x:c r="H147" s="53" t="str">
        <x:f>IF(COUNTA(A147:D147,F147:G147)=0,"",IF(OR(A147="",B147=""),"Compte / libellé requis",IF(NOT(AND(LEN(TRIM(A147))&gt;=3,OR(LEFT(TRIM(A147),1)="1",LEFT(TRIM(A147),1)="2",LEFT(TRIM(A147),1)="3",LEFT(TRIM(A147),1)="4",LEFT(TRIM(A147),1)="5",LEFT(TRIM(A147),1)="6",LEFT(TRIM(A147),1)="7",LEFT(TRIM(A147),1)="8",LEFT(TRIM(A147),1)="9"))),"Compte à corriger",IF(NOT(AND(OR(C147="",ISNUMBER(C147)),OR(D147="",ISNUMBER(D147)),COUNT(C147:D147)&gt;0,C147&gt;=0,D147&gt;=0)),"Soldes à corriger",IF(COUNTIFS($A$14:$A$513,A147,$B$14:$B$513,B147,$C$14:$C$513,C147,$D$14:$D$513,D147,$F$14:$F$513,F147,$G$14:$G$513,G147)&gt;1,"Doublon exact",IF(AND(F147&lt;&gt;"",F147&lt;&gt;"Charge TS",F147&lt;&gt;"Dette TS",F147&lt;&gt;"Autre"),"Choix à corriger",IF(AND(F147="Charge TS",LEFT(TRIM(A147),4)&lt;&gt;"6311"),"Compte charge incohérent",IF(AND(F147="Dette TS",LEFT(TRIM(A147),3)&lt;&gt;"447"),"Compte dette incohérent",IF(AND(OR(LEFT(TRIM(A147),4)="6311",LEFT(TRIM(A147),3)="447"),F147=""),"TS à qualifier","Prêt")))))))))</x:f>
      </x:c>
    </x:row>
    <x:row r="148" ht="35" customHeight="1">
      <x:c r="A148" s="41"/>
      <x:c r="B148" s="50"/>
      <x:c r="C148" s="45"/>
      <x:c r="D148" s="45"/>
      <x:c r="E148" s="46" t="str">
        <x:f>IF(COUNTA(A148:D148)=0,"",IF(AND(OR(C148="",ISNUMBER(C148)),OR(D148="",ISNUMBER(D148)),COUNT(C148:D148)&gt;0,C148&gt;=0,D148&gt;=0),SUM(C148)-SUM(D148),""))</x:f>
      </x:c>
      <x:c r="F148" s="38"/>
      <x:c r="G148" s="50"/>
      <x:c r="H148" s="53" t="str">
        <x:f>IF(COUNTA(A148:D148,F148:G148)=0,"",IF(OR(A148="",B148=""),"Compte / libellé requis",IF(NOT(AND(LEN(TRIM(A148))&gt;=3,OR(LEFT(TRIM(A148),1)="1",LEFT(TRIM(A148),1)="2",LEFT(TRIM(A148),1)="3",LEFT(TRIM(A148),1)="4",LEFT(TRIM(A148),1)="5",LEFT(TRIM(A148),1)="6",LEFT(TRIM(A148),1)="7",LEFT(TRIM(A148),1)="8",LEFT(TRIM(A148),1)="9"))),"Compte à corriger",IF(NOT(AND(OR(C148="",ISNUMBER(C148)),OR(D148="",ISNUMBER(D148)),COUNT(C148:D148)&gt;0,C148&gt;=0,D148&gt;=0)),"Soldes à corriger",IF(COUNTIFS($A$14:$A$513,A148,$B$14:$B$513,B148,$C$14:$C$513,C148,$D$14:$D$513,D148,$F$14:$F$513,F148,$G$14:$G$513,G148)&gt;1,"Doublon exact",IF(AND(F148&lt;&gt;"",F148&lt;&gt;"Charge TS",F148&lt;&gt;"Dette TS",F148&lt;&gt;"Autre"),"Choix à corriger",IF(AND(F148="Charge TS",LEFT(TRIM(A148),4)&lt;&gt;"6311"),"Compte charge incohérent",IF(AND(F148="Dette TS",LEFT(TRIM(A148),3)&lt;&gt;"447"),"Compte dette incohérent",IF(AND(OR(LEFT(TRIM(A148),4)="6311",LEFT(TRIM(A148),3)="447"),F148=""),"TS à qualifier","Prêt")))))))))</x:f>
      </x:c>
    </x:row>
    <x:row r="149" ht="35" customHeight="1">
      <x:c r="A149" s="41"/>
      <x:c r="B149" s="50"/>
      <x:c r="C149" s="45"/>
      <x:c r="D149" s="45"/>
      <x:c r="E149" s="46" t="str">
        <x:f>IF(COUNTA(A149:D149)=0,"",IF(AND(OR(C149="",ISNUMBER(C149)),OR(D149="",ISNUMBER(D149)),COUNT(C149:D149)&gt;0,C149&gt;=0,D149&gt;=0),SUM(C149)-SUM(D149),""))</x:f>
      </x:c>
      <x:c r="F149" s="38"/>
      <x:c r="G149" s="50"/>
      <x:c r="H149" s="53" t="str">
        <x:f>IF(COUNTA(A149:D149,F149:G149)=0,"",IF(OR(A149="",B149=""),"Compte / libellé requis",IF(NOT(AND(LEN(TRIM(A149))&gt;=3,OR(LEFT(TRIM(A149),1)="1",LEFT(TRIM(A149),1)="2",LEFT(TRIM(A149),1)="3",LEFT(TRIM(A149),1)="4",LEFT(TRIM(A149),1)="5",LEFT(TRIM(A149),1)="6",LEFT(TRIM(A149),1)="7",LEFT(TRIM(A149),1)="8",LEFT(TRIM(A149),1)="9"))),"Compte à corriger",IF(NOT(AND(OR(C149="",ISNUMBER(C149)),OR(D149="",ISNUMBER(D149)),COUNT(C149:D149)&gt;0,C149&gt;=0,D149&gt;=0)),"Soldes à corriger",IF(COUNTIFS($A$14:$A$513,A149,$B$14:$B$513,B149,$C$14:$C$513,C149,$D$14:$D$513,D149,$F$14:$F$513,F149,$G$14:$G$513,G149)&gt;1,"Doublon exact",IF(AND(F149&lt;&gt;"",F149&lt;&gt;"Charge TS",F149&lt;&gt;"Dette TS",F149&lt;&gt;"Autre"),"Choix à corriger",IF(AND(F149="Charge TS",LEFT(TRIM(A149),4)&lt;&gt;"6311"),"Compte charge incohérent",IF(AND(F149="Dette TS",LEFT(TRIM(A149),3)&lt;&gt;"447"),"Compte dette incohérent",IF(AND(OR(LEFT(TRIM(A149),4)="6311",LEFT(TRIM(A149),3)="447"),F149=""),"TS à qualifier","Prêt")))))))))</x:f>
      </x:c>
    </x:row>
    <x:row r="150" ht="35" customHeight="1">
      <x:c r="A150" s="41"/>
      <x:c r="B150" s="50"/>
      <x:c r="C150" s="45"/>
      <x:c r="D150" s="45"/>
      <x:c r="E150" s="46" t="str">
        <x:f>IF(COUNTA(A150:D150)=0,"",IF(AND(OR(C150="",ISNUMBER(C150)),OR(D150="",ISNUMBER(D150)),COUNT(C150:D150)&gt;0,C150&gt;=0,D150&gt;=0),SUM(C150)-SUM(D150),""))</x:f>
      </x:c>
      <x:c r="F150" s="38"/>
      <x:c r="G150" s="50"/>
      <x:c r="H150" s="53" t="str">
        <x:f>IF(COUNTA(A150:D150,F150:G150)=0,"",IF(OR(A150="",B150=""),"Compte / libellé requis",IF(NOT(AND(LEN(TRIM(A150))&gt;=3,OR(LEFT(TRIM(A150),1)="1",LEFT(TRIM(A150),1)="2",LEFT(TRIM(A150),1)="3",LEFT(TRIM(A150),1)="4",LEFT(TRIM(A150),1)="5",LEFT(TRIM(A150),1)="6",LEFT(TRIM(A150),1)="7",LEFT(TRIM(A150),1)="8",LEFT(TRIM(A150),1)="9"))),"Compte à corriger",IF(NOT(AND(OR(C150="",ISNUMBER(C150)),OR(D150="",ISNUMBER(D150)),COUNT(C150:D150)&gt;0,C150&gt;=0,D150&gt;=0)),"Soldes à corriger",IF(COUNTIFS($A$14:$A$513,A150,$B$14:$B$513,B150,$C$14:$C$513,C150,$D$14:$D$513,D150,$F$14:$F$513,F150,$G$14:$G$513,G150)&gt;1,"Doublon exact",IF(AND(F150&lt;&gt;"",F150&lt;&gt;"Charge TS",F150&lt;&gt;"Dette TS",F150&lt;&gt;"Autre"),"Choix à corriger",IF(AND(F150="Charge TS",LEFT(TRIM(A150),4)&lt;&gt;"6311"),"Compte charge incohérent",IF(AND(F150="Dette TS",LEFT(TRIM(A150),3)&lt;&gt;"447"),"Compte dette incohérent",IF(AND(OR(LEFT(TRIM(A150),4)="6311",LEFT(TRIM(A150),3)="447"),F150=""),"TS à qualifier","Prêt")))))))))</x:f>
      </x:c>
    </x:row>
    <x:row r="151" ht="35" customHeight="1">
      <x:c r="A151" s="41"/>
      <x:c r="B151" s="50"/>
      <x:c r="C151" s="45"/>
      <x:c r="D151" s="45"/>
      <x:c r="E151" s="46" t="str">
        <x:f>IF(COUNTA(A151:D151)=0,"",IF(AND(OR(C151="",ISNUMBER(C151)),OR(D151="",ISNUMBER(D151)),COUNT(C151:D151)&gt;0,C151&gt;=0,D151&gt;=0),SUM(C151)-SUM(D151),""))</x:f>
      </x:c>
      <x:c r="F151" s="38"/>
      <x:c r="G151" s="50"/>
      <x:c r="H151" s="53" t="str">
        <x:f>IF(COUNTA(A151:D151,F151:G151)=0,"",IF(OR(A151="",B151=""),"Compte / libellé requis",IF(NOT(AND(LEN(TRIM(A151))&gt;=3,OR(LEFT(TRIM(A151),1)="1",LEFT(TRIM(A151),1)="2",LEFT(TRIM(A151),1)="3",LEFT(TRIM(A151),1)="4",LEFT(TRIM(A151),1)="5",LEFT(TRIM(A151),1)="6",LEFT(TRIM(A151),1)="7",LEFT(TRIM(A151),1)="8",LEFT(TRIM(A151),1)="9"))),"Compte à corriger",IF(NOT(AND(OR(C151="",ISNUMBER(C151)),OR(D151="",ISNUMBER(D151)),COUNT(C151:D151)&gt;0,C151&gt;=0,D151&gt;=0)),"Soldes à corriger",IF(COUNTIFS($A$14:$A$513,A151,$B$14:$B$513,B151,$C$14:$C$513,C151,$D$14:$D$513,D151,$F$14:$F$513,F151,$G$14:$G$513,G151)&gt;1,"Doublon exact",IF(AND(F151&lt;&gt;"",F151&lt;&gt;"Charge TS",F151&lt;&gt;"Dette TS",F151&lt;&gt;"Autre"),"Choix à corriger",IF(AND(F151="Charge TS",LEFT(TRIM(A151),4)&lt;&gt;"6311"),"Compte charge incohérent",IF(AND(F151="Dette TS",LEFT(TRIM(A151),3)&lt;&gt;"447"),"Compte dette incohérent",IF(AND(OR(LEFT(TRIM(A151),4)="6311",LEFT(TRIM(A151),3)="447"),F151=""),"TS à qualifier","Prêt")))))))))</x:f>
      </x:c>
    </x:row>
    <x:row r="152" ht="35" customHeight="1">
      <x:c r="A152" s="41"/>
      <x:c r="B152" s="50"/>
      <x:c r="C152" s="45"/>
      <x:c r="D152" s="45"/>
      <x:c r="E152" s="46" t="str">
        <x:f>IF(COUNTA(A152:D152)=0,"",IF(AND(OR(C152="",ISNUMBER(C152)),OR(D152="",ISNUMBER(D152)),COUNT(C152:D152)&gt;0,C152&gt;=0,D152&gt;=0),SUM(C152)-SUM(D152),""))</x:f>
      </x:c>
      <x:c r="F152" s="38"/>
      <x:c r="G152" s="50"/>
      <x:c r="H152" s="53" t="str">
        <x:f>IF(COUNTA(A152:D152,F152:G152)=0,"",IF(OR(A152="",B152=""),"Compte / libellé requis",IF(NOT(AND(LEN(TRIM(A152))&gt;=3,OR(LEFT(TRIM(A152),1)="1",LEFT(TRIM(A152),1)="2",LEFT(TRIM(A152),1)="3",LEFT(TRIM(A152),1)="4",LEFT(TRIM(A152),1)="5",LEFT(TRIM(A152),1)="6",LEFT(TRIM(A152),1)="7",LEFT(TRIM(A152),1)="8",LEFT(TRIM(A152),1)="9"))),"Compte à corriger",IF(NOT(AND(OR(C152="",ISNUMBER(C152)),OR(D152="",ISNUMBER(D152)),COUNT(C152:D152)&gt;0,C152&gt;=0,D152&gt;=0)),"Soldes à corriger",IF(COUNTIFS($A$14:$A$513,A152,$B$14:$B$513,B152,$C$14:$C$513,C152,$D$14:$D$513,D152,$F$14:$F$513,F152,$G$14:$G$513,G152)&gt;1,"Doublon exact",IF(AND(F152&lt;&gt;"",F152&lt;&gt;"Charge TS",F152&lt;&gt;"Dette TS",F152&lt;&gt;"Autre"),"Choix à corriger",IF(AND(F152="Charge TS",LEFT(TRIM(A152),4)&lt;&gt;"6311"),"Compte charge incohérent",IF(AND(F152="Dette TS",LEFT(TRIM(A152),3)&lt;&gt;"447"),"Compte dette incohérent",IF(AND(OR(LEFT(TRIM(A152),4)="6311",LEFT(TRIM(A152),3)="447"),F152=""),"TS à qualifier","Prêt")))))))))</x:f>
      </x:c>
    </x:row>
    <x:row r="153" ht="35" customHeight="1">
      <x:c r="A153" s="41"/>
      <x:c r="B153" s="50"/>
      <x:c r="C153" s="45"/>
      <x:c r="D153" s="45"/>
      <x:c r="E153" s="46" t="str">
        <x:f>IF(COUNTA(A153:D153)=0,"",IF(AND(OR(C153="",ISNUMBER(C153)),OR(D153="",ISNUMBER(D153)),COUNT(C153:D153)&gt;0,C153&gt;=0,D153&gt;=0),SUM(C153)-SUM(D153),""))</x:f>
      </x:c>
      <x:c r="F153" s="38"/>
      <x:c r="G153" s="50"/>
      <x:c r="H153" s="53" t="str">
        <x:f>IF(COUNTA(A153:D153,F153:G153)=0,"",IF(OR(A153="",B153=""),"Compte / libellé requis",IF(NOT(AND(LEN(TRIM(A153))&gt;=3,OR(LEFT(TRIM(A153),1)="1",LEFT(TRIM(A153),1)="2",LEFT(TRIM(A153),1)="3",LEFT(TRIM(A153),1)="4",LEFT(TRIM(A153),1)="5",LEFT(TRIM(A153),1)="6",LEFT(TRIM(A153),1)="7",LEFT(TRIM(A153),1)="8",LEFT(TRIM(A153),1)="9"))),"Compte à corriger",IF(NOT(AND(OR(C153="",ISNUMBER(C153)),OR(D153="",ISNUMBER(D153)),COUNT(C153:D153)&gt;0,C153&gt;=0,D153&gt;=0)),"Soldes à corriger",IF(COUNTIFS($A$14:$A$513,A153,$B$14:$B$513,B153,$C$14:$C$513,C153,$D$14:$D$513,D153,$F$14:$F$513,F153,$G$14:$G$513,G153)&gt;1,"Doublon exact",IF(AND(F153&lt;&gt;"",F153&lt;&gt;"Charge TS",F153&lt;&gt;"Dette TS",F153&lt;&gt;"Autre"),"Choix à corriger",IF(AND(F153="Charge TS",LEFT(TRIM(A153),4)&lt;&gt;"6311"),"Compte charge incohérent",IF(AND(F153="Dette TS",LEFT(TRIM(A153),3)&lt;&gt;"447"),"Compte dette incohérent",IF(AND(OR(LEFT(TRIM(A153),4)="6311",LEFT(TRIM(A153),3)="447"),F153=""),"TS à qualifier","Prêt")))))))))</x:f>
      </x:c>
    </x:row>
    <x:row r="154" ht="35" customHeight="1">
      <x:c r="A154" s="41"/>
      <x:c r="B154" s="50"/>
      <x:c r="C154" s="45"/>
      <x:c r="D154" s="45"/>
      <x:c r="E154" s="46" t="str">
        <x:f>IF(COUNTA(A154:D154)=0,"",IF(AND(OR(C154="",ISNUMBER(C154)),OR(D154="",ISNUMBER(D154)),COUNT(C154:D154)&gt;0,C154&gt;=0,D154&gt;=0),SUM(C154)-SUM(D154),""))</x:f>
      </x:c>
      <x:c r="F154" s="38"/>
      <x:c r="G154" s="50"/>
      <x:c r="H154" s="53" t="str">
        <x:f>IF(COUNTA(A154:D154,F154:G154)=0,"",IF(OR(A154="",B154=""),"Compte / libellé requis",IF(NOT(AND(LEN(TRIM(A154))&gt;=3,OR(LEFT(TRIM(A154),1)="1",LEFT(TRIM(A154),1)="2",LEFT(TRIM(A154),1)="3",LEFT(TRIM(A154),1)="4",LEFT(TRIM(A154),1)="5",LEFT(TRIM(A154),1)="6",LEFT(TRIM(A154),1)="7",LEFT(TRIM(A154),1)="8",LEFT(TRIM(A154),1)="9"))),"Compte à corriger",IF(NOT(AND(OR(C154="",ISNUMBER(C154)),OR(D154="",ISNUMBER(D154)),COUNT(C154:D154)&gt;0,C154&gt;=0,D154&gt;=0)),"Soldes à corriger",IF(COUNTIFS($A$14:$A$513,A154,$B$14:$B$513,B154,$C$14:$C$513,C154,$D$14:$D$513,D154,$F$14:$F$513,F154,$G$14:$G$513,G154)&gt;1,"Doublon exact",IF(AND(F154&lt;&gt;"",F154&lt;&gt;"Charge TS",F154&lt;&gt;"Dette TS",F154&lt;&gt;"Autre"),"Choix à corriger",IF(AND(F154="Charge TS",LEFT(TRIM(A154),4)&lt;&gt;"6311"),"Compte charge incohérent",IF(AND(F154="Dette TS",LEFT(TRIM(A154),3)&lt;&gt;"447"),"Compte dette incohérent",IF(AND(OR(LEFT(TRIM(A154),4)="6311",LEFT(TRIM(A154),3)="447"),F154=""),"TS à qualifier","Prêt")))))))))</x:f>
      </x:c>
    </x:row>
    <x:row r="155" ht="35" customHeight="1">
      <x:c r="A155" s="41"/>
      <x:c r="B155" s="50"/>
      <x:c r="C155" s="45"/>
      <x:c r="D155" s="45"/>
      <x:c r="E155" s="46" t="str">
        <x:f>IF(COUNTA(A155:D155)=0,"",IF(AND(OR(C155="",ISNUMBER(C155)),OR(D155="",ISNUMBER(D155)),COUNT(C155:D155)&gt;0,C155&gt;=0,D155&gt;=0),SUM(C155)-SUM(D155),""))</x:f>
      </x:c>
      <x:c r="F155" s="38"/>
      <x:c r="G155" s="50"/>
      <x:c r="H155" s="53" t="str">
        <x:f>IF(COUNTA(A155:D155,F155:G155)=0,"",IF(OR(A155="",B155=""),"Compte / libellé requis",IF(NOT(AND(LEN(TRIM(A155))&gt;=3,OR(LEFT(TRIM(A155),1)="1",LEFT(TRIM(A155),1)="2",LEFT(TRIM(A155),1)="3",LEFT(TRIM(A155),1)="4",LEFT(TRIM(A155),1)="5",LEFT(TRIM(A155),1)="6",LEFT(TRIM(A155),1)="7",LEFT(TRIM(A155),1)="8",LEFT(TRIM(A155),1)="9"))),"Compte à corriger",IF(NOT(AND(OR(C155="",ISNUMBER(C155)),OR(D155="",ISNUMBER(D155)),COUNT(C155:D155)&gt;0,C155&gt;=0,D155&gt;=0)),"Soldes à corriger",IF(COUNTIFS($A$14:$A$513,A155,$B$14:$B$513,B155,$C$14:$C$513,C155,$D$14:$D$513,D155,$F$14:$F$513,F155,$G$14:$G$513,G155)&gt;1,"Doublon exact",IF(AND(F155&lt;&gt;"",F155&lt;&gt;"Charge TS",F155&lt;&gt;"Dette TS",F155&lt;&gt;"Autre"),"Choix à corriger",IF(AND(F155="Charge TS",LEFT(TRIM(A155),4)&lt;&gt;"6311"),"Compte charge incohérent",IF(AND(F155="Dette TS",LEFT(TRIM(A155),3)&lt;&gt;"447"),"Compte dette incohérent",IF(AND(OR(LEFT(TRIM(A155),4)="6311",LEFT(TRIM(A155),3)="447"),F155=""),"TS à qualifier","Prêt")))))))))</x:f>
      </x:c>
    </x:row>
    <x:row r="156" ht="35" customHeight="1">
      <x:c r="A156" s="41"/>
      <x:c r="B156" s="50"/>
      <x:c r="C156" s="45"/>
      <x:c r="D156" s="45"/>
      <x:c r="E156" s="46" t="str">
        <x:f>IF(COUNTA(A156:D156)=0,"",IF(AND(OR(C156="",ISNUMBER(C156)),OR(D156="",ISNUMBER(D156)),COUNT(C156:D156)&gt;0,C156&gt;=0,D156&gt;=0),SUM(C156)-SUM(D156),""))</x:f>
      </x:c>
      <x:c r="F156" s="38"/>
      <x:c r="G156" s="50"/>
      <x:c r="H156" s="53" t="str">
        <x:f>IF(COUNTA(A156:D156,F156:G156)=0,"",IF(OR(A156="",B156=""),"Compte / libellé requis",IF(NOT(AND(LEN(TRIM(A156))&gt;=3,OR(LEFT(TRIM(A156),1)="1",LEFT(TRIM(A156),1)="2",LEFT(TRIM(A156),1)="3",LEFT(TRIM(A156),1)="4",LEFT(TRIM(A156),1)="5",LEFT(TRIM(A156),1)="6",LEFT(TRIM(A156),1)="7",LEFT(TRIM(A156),1)="8",LEFT(TRIM(A156),1)="9"))),"Compte à corriger",IF(NOT(AND(OR(C156="",ISNUMBER(C156)),OR(D156="",ISNUMBER(D156)),COUNT(C156:D156)&gt;0,C156&gt;=0,D156&gt;=0)),"Soldes à corriger",IF(COUNTIFS($A$14:$A$513,A156,$B$14:$B$513,B156,$C$14:$C$513,C156,$D$14:$D$513,D156,$F$14:$F$513,F156,$G$14:$G$513,G156)&gt;1,"Doublon exact",IF(AND(F156&lt;&gt;"",F156&lt;&gt;"Charge TS",F156&lt;&gt;"Dette TS",F156&lt;&gt;"Autre"),"Choix à corriger",IF(AND(F156="Charge TS",LEFT(TRIM(A156),4)&lt;&gt;"6311"),"Compte charge incohérent",IF(AND(F156="Dette TS",LEFT(TRIM(A156),3)&lt;&gt;"447"),"Compte dette incohérent",IF(AND(OR(LEFT(TRIM(A156),4)="6311",LEFT(TRIM(A156),3)="447"),F156=""),"TS à qualifier","Prêt")))))))))</x:f>
      </x:c>
    </x:row>
    <x:row r="157" ht="35" customHeight="1">
      <x:c r="A157" s="41"/>
      <x:c r="B157" s="50"/>
      <x:c r="C157" s="45"/>
      <x:c r="D157" s="45"/>
      <x:c r="E157" s="46" t="str">
        <x:f>IF(COUNTA(A157:D157)=0,"",IF(AND(OR(C157="",ISNUMBER(C157)),OR(D157="",ISNUMBER(D157)),COUNT(C157:D157)&gt;0,C157&gt;=0,D157&gt;=0),SUM(C157)-SUM(D157),""))</x:f>
      </x:c>
      <x:c r="F157" s="38"/>
      <x:c r="G157" s="50"/>
      <x:c r="H157" s="53" t="str">
        <x:f>IF(COUNTA(A157:D157,F157:G157)=0,"",IF(OR(A157="",B157=""),"Compte / libellé requis",IF(NOT(AND(LEN(TRIM(A157))&gt;=3,OR(LEFT(TRIM(A157),1)="1",LEFT(TRIM(A157),1)="2",LEFT(TRIM(A157),1)="3",LEFT(TRIM(A157),1)="4",LEFT(TRIM(A157),1)="5",LEFT(TRIM(A157),1)="6",LEFT(TRIM(A157),1)="7",LEFT(TRIM(A157),1)="8",LEFT(TRIM(A157),1)="9"))),"Compte à corriger",IF(NOT(AND(OR(C157="",ISNUMBER(C157)),OR(D157="",ISNUMBER(D157)),COUNT(C157:D157)&gt;0,C157&gt;=0,D157&gt;=0)),"Soldes à corriger",IF(COUNTIFS($A$14:$A$513,A157,$B$14:$B$513,B157,$C$14:$C$513,C157,$D$14:$D$513,D157,$F$14:$F$513,F157,$G$14:$G$513,G157)&gt;1,"Doublon exact",IF(AND(F157&lt;&gt;"",F157&lt;&gt;"Charge TS",F157&lt;&gt;"Dette TS",F157&lt;&gt;"Autre"),"Choix à corriger",IF(AND(F157="Charge TS",LEFT(TRIM(A157),4)&lt;&gt;"6311"),"Compte charge incohérent",IF(AND(F157="Dette TS",LEFT(TRIM(A157),3)&lt;&gt;"447"),"Compte dette incohérent",IF(AND(OR(LEFT(TRIM(A157),4)="6311",LEFT(TRIM(A157),3)="447"),F157=""),"TS à qualifier","Prêt")))))))))</x:f>
      </x:c>
    </x:row>
    <x:row r="158" ht="35" customHeight="1">
      <x:c r="A158" s="41"/>
      <x:c r="B158" s="50"/>
      <x:c r="C158" s="45"/>
      <x:c r="D158" s="45"/>
      <x:c r="E158" s="46" t="str">
        <x:f>IF(COUNTA(A158:D158)=0,"",IF(AND(OR(C158="",ISNUMBER(C158)),OR(D158="",ISNUMBER(D158)),COUNT(C158:D158)&gt;0,C158&gt;=0,D158&gt;=0),SUM(C158)-SUM(D158),""))</x:f>
      </x:c>
      <x:c r="F158" s="38"/>
      <x:c r="G158" s="50"/>
      <x:c r="H158" s="53" t="str">
        <x:f>IF(COUNTA(A158:D158,F158:G158)=0,"",IF(OR(A158="",B158=""),"Compte / libellé requis",IF(NOT(AND(LEN(TRIM(A158))&gt;=3,OR(LEFT(TRIM(A158),1)="1",LEFT(TRIM(A158),1)="2",LEFT(TRIM(A158),1)="3",LEFT(TRIM(A158),1)="4",LEFT(TRIM(A158),1)="5",LEFT(TRIM(A158),1)="6",LEFT(TRIM(A158),1)="7",LEFT(TRIM(A158),1)="8",LEFT(TRIM(A158),1)="9"))),"Compte à corriger",IF(NOT(AND(OR(C158="",ISNUMBER(C158)),OR(D158="",ISNUMBER(D158)),COUNT(C158:D158)&gt;0,C158&gt;=0,D158&gt;=0)),"Soldes à corriger",IF(COUNTIFS($A$14:$A$513,A158,$B$14:$B$513,B158,$C$14:$C$513,C158,$D$14:$D$513,D158,$F$14:$F$513,F158,$G$14:$G$513,G158)&gt;1,"Doublon exact",IF(AND(F158&lt;&gt;"",F158&lt;&gt;"Charge TS",F158&lt;&gt;"Dette TS",F158&lt;&gt;"Autre"),"Choix à corriger",IF(AND(F158="Charge TS",LEFT(TRIM(A158),4)&lt;&gt;"6311"),"Compte charge incohérent",IF(AND(F158="Dette TS",LEFT(TRIM(A158),3)&lt;&gt;"447"),"Compte dette incohérent",IF(AND(OR(LEFT(TRIM(A158),4)="6311",LEFT(TRIM(A158),3)="447"),F158=""),"TS à qualifier","Prêt")))))))))</x:f>
      </x:c>
    </x:row>
    <x:row r="159" ht="35" customHeight="1">
      <x:c r="A159" s="41"/>
      <x:c r="B159" s="50"/>
      <x:c r="C159" s="45"/>
      <x:c r="D159" s="45"/>
      <x:c r="E159" s="46" t="str">
        <x:f>IF(COUNTA(A159:D159)=0,"",IF(AND(OR(C159="",ISNUMBER(C159)),OR(D159="",ISNUMBER(D159)),COUNT(C159:D159)&gt;0,C159&gt;=0,D159&gt;=0),SUM(C159)-SUM(D159),""))</x:f>
      </x:c>
      <x:c r="F159" s="38"/>
      <x:c r="G159" s="50"/>
      <x:c r="H159" s="53" t="str">
        <x:f>IF(COUNTA(A159:D159,F159:G159)=0,"",IF(OR(A159="",B159=""),"Compte / libellé requis",IF(NOT(AND(LEN(TRIM(A159))&gt;=3,OR(LEFT(TRIM(A159),1)="1",LEFT(TRIM(A159),1)="2",LEFT(TRIM(A159),1)="3",LEFT(TRIM(A159),1)="4",LEFT(TRIM(A159),1)="5",LEFT(TRIM(A159),1)="6",LEFT(TRIM(A159),1)="7",LEFT(TRIM(A159),1)="8",LEFT(TRIM(A159),1)="9"))),"Compte à corriger",IF(NOT(AND(OR(C159="",ISNUMBER(C159)),OR(D159="",ISNUMBER(D159)),COUNT(C159:D159)&gt;0,C159&gt;=0,D159&gt;=0)),"Soldes à corriger",IF(COUNTIFS($A$14:$A$513,A159,$B$14:$B$513,B159,$C$14:$C$513,C159,$D$14:$D$513,D159,$F$14:$F$513,F159,$G$14:$G$513,G159)&gt;1,"Doublon exact",IF(AND(F159&lt;&gt;"",F159&lt;&gt;"Charge TS",F159&lt;&gt;"Dette TS",F159&lt;&gt;"Autre"),"Choix à corriger",IF(AND(F159="Charge TS",LEFT(TRIM(A159),4)&lt;&gt;"6311"),"Compte charge incohérent",IF(AND(F159="Dette TS",LEFT(TRIM(A159),3)&lt;&gt;"447"),"Compte dette incohérent",IF(AND(OR(LEFT(TRIM(A159),4)="6311",LEFT(TRIM(A159),3)="447"),F159=""),"TS à qualifier","Prêt")))))))))</x:f>
      </x:c>
    </x:row>
    <x:row r="160" ht="35" customHeight="1">
      <x:c r="A160" s="41"/>
      <x:c r="B160" s="50"/>
      <x:c r="C160" s="45"/>
      <x:c r="D160" s="45"/>
      <x:c r="E160" s="46" t="str">
        <x:f>IF(COUNTA(A160:D160)=0,"",IF(AND(OR(C160="",ISNUMBER(C160)),OR(D160="",ISNUMBER(D160)),COUNT(C160:D160)&gt;0,C160&gt;=0,D160&gt;=0),SUM(C160)-SUM(D160),""))</x:f>
      </x:c>
      <x:c r="F160" s="38"/>
      <x:c r="G160" s="50"/>
      <x:c r="H160" s="53" t="str">
        <x:f>IF(COUNTA(A160:D160,F160:G160)=0,"",IF(OR(A160="",B160=""),"Compte / libellé requis",IF(NOT(AND(LEN(TRIM(A160))&gt;=3,OR(LEFT(TRIM(A160),1)="1",LEFT(TRIM(A160),1)="2",LEFT(TRIM(A160),1)="3",LEFT(TRIM(A160),1)="4",LEFT(TRIM(A160),1)="5",LEFT(TRIM(A160),1)="6",LEFT(TRIM(A160),1)="7",LEFT(TRIM(A160),1)="8",LEFT(TRIM(A160),1)="9"))),"Compte à corriger",IF(NOT(AND(OR(C160="",ISNUMBER(C160)),OR(D160="",ISNUMBER(D160)),COUNT(C160:D160)&gt;0,C160&gt;=0,D160&gt;=0)),"Soldes à corriger",IF(COUNTIFS($A$14:$A$513,A160,$B$14:$B$513,B160,$C$14:$C$513,C160,$D$14:$D$513,D160,$F$14:$F$513,F160,$G$14:$G$513,G160)&gt;1,"Doublon exact",IF(AND(F160&lt;&gt;"",F160&lt;&gt;"Charge TS",F160&lt;&gt;"Dette TS",F160&lt;&gt;"Autre"),"Choix à corriger",IF(AND(F160="Charge TS",LEFT(TRIM(A160),4)&lt;&gt;"6311"),"Compte charge incohérent",IF(AND(F160="Dette TS",LEFT(TRIM(A160),3)&lt;&gt;"447"),"Compte dette incohérent",IF(AND(OR(LEFT(TRIM(A160),4)="6311",LEFT(TRIM(A160),3)="447"),F160=""),"TS à qualifier","Prêt")))))))))</x:f>
      </x:c>
    </x:row>
    <x:row r="161" ht="35" customHeight="1">
      <x:c r="A161" s="41"/>
      <x:c r="B161" s="50"/>
      <x:c r="C161" s="45"/>
      <x:c r="D161" s="45"/>
      <x:c r="E161" s="46" t="str">
        <x:f>IF(COUNTA(A161:D161)=0,"",IF(AND(OR(C161="",ISNUMBER(C161)),OR(D161="",ISNUMBER(D161)),COUNT(C161:D161)&gt;0,C161&gt;=0,D161&gt;=0),SUM(C161)-SUM(D161),""))</x:f>
      </x:c>
      <x:c r="F161" s="38"/>
      <x:c r="G161" s="50"/>
      <x:c r="H161" s="53" t="str">
        <x:f>IF(COUNTA(A161:D161,F161:G161)=0,"",IF(OR(A161="",B161=""),"Compte / libellé requis",IF(NOT(AND(LEN(TRIM(A161))&gt;=3,OR(LEFT(TRIM(A161),1)="1",LEFT(TRIM(A161),1)="2",LEFT(TRIM(A161),1)="3",LEFT(TRIM(A161),1)="4",LEFT(TRIM(A161),1)="5",LEFT(TRIM(A161),1)="6",LEFT(TRIM(A161),1)="7",LEFT(TRIM(A161),1)="8",LEFT(TRIM(A161),1)="9"))),"Compte à corriger",IF(NOT(AND(OR(C161="",ISNUMBER(C161)),OR(D161="",ISNUMBER(D161)),COUNT(C161:D161)&gt;0,C161&gt;=0,D161&gt;=0)),"Soldes à corriger",IF(COUNTIFS($A$14:$A$513,A161,$B$14:$B$513,B161,$C$14:$C$513,C161,$D$14:$D$513,D161,$F$14:$F$513,F161,$G$14:$G$513,G161)&gt;1,"Doublon exact",IF(AND(F161&lt;&gt;"",F161&lt;&gt;"Charge TS",F161&lt;&gt;"Dette TS",F161&lt;&gt;"Autre"),"Choix à corriger",IF(AND(F161="Charge TS",LEFT(TRIM(A161),4)&lt;&gt;"6311"),"Compte charge incohérent",IF(AND(F161="Dette TS",LEFT(TRIM(A161),3)&lt;&gt;"447"),"Compte dette incohérent",IF(AND(OR(LEFT(TRIM(A161),4)="6311",LEFT(TRIM(A161),3)="447"),F161=""),"TS à qualifier","Prêt")))))))))</x:f>
      </x:c>
    </x:row>
    <x:row r="162" ht="35" customHeight="1">
      <x:c r="A162" s="41"/>
      <x:c r="B162" s="50"/>
      <x:c r="C162" s="45"/>
      <x:c r="D162" s="45"/>
      <x:c r="E162" s="46" t="str">
        <x:f>IF(COUNTA(A162:D162)=0,"",IF(AND(OR(C162="",ISNUMBER(C162)),OR(D162="",ISNUMBER(D162)),COUNT(C162:D162)&gt;0,C162&gt;=0,D162&gt;=0),SUM(C162)-SUM(D162),""))</x:f>
      </x:c>
      <x:c r="F162" s="38"/>
      <x:c r="G162" s="50"/>
      <x:c r="H162" s="53" t="str">
        <x:f>IF(COUNTA(A162:D162,F162:G162)=0,"",IF(OR(A162="",B162=""),"Compte / libellé requis",IF(NOT(AND(LEN(TRIM(A162))&gt;=3,OR(LEFT(TRIM(A162),1)="1",LEFT(TRIM(A162),1)="2",LEFT(TRIM(A162),1)="3",LEFT(TRIM(A162),1)="4",LEFT(TRIM(A162),1)="5",LEFT(TRIM(A162),1)="6",LEFT(TRIM(A162),1)="7",LEFT(TRIM(A162),1)="8",LEFT(TRIM(A162),1)="9"))),"Compte à corriger",IF(NOT(AND(OR(C162="",ISNUMBER(C162)),OR(D162="",ISNUMBER(D162)),COUNT(C162:D162)&gt;0,C162&gt;=0,D162&gt;=0)),"Soldes à corriger",IF(COUNTIFS($A$14:$A$513,A162,$B$14:$B$513,B162,$C$14:$C$513,C162,$D$14:$D$513,D162,$F$14:$F$513,F162,$G$14:$G$513,G162)&gt;1,"Doublon exact",IF(AND(F162&lt;&gt;"",F162&lt;&gt;"Charge TS",F162&lt;&gt;"Dette TS",F162&lt;&gt;"Autre"),"Choix à corriger",IF(AND(F162="Charge TS",LEFT(TRIM(A162),4)&lt;&gt;"6311"),"Compte charge incohérent",IF(AND(F162="Dette TS",LEFT(TRIM(A162),3)&lt;&gt;"447"),"Compte dette incohérent",IF(AND(OR(LEFT(TRIM(A162),4)="6311",LEFT(TRIM(A162),3)="447"),F162=""),"TS à qualifier","Prêt")))))))))</x:f>
      </x:c>
    </x:row>
    <x:row r="163" ht="35" customHeight="1">
      <x:c r="A163" s="41"/>
      <x:c r="B163" s="50"/>
      <x:c r="C163" s="45"/>
      <x:c r="D163" s="45"/>
      <x:c r="E163" s="46" t="str">
        <x:f>IF(COUNTA(A163:D163)=0,"",IF(AND(OR(C163="",ISNUMBER(C163)),OR(D163="",ISNUMBER(D163)),COUNT(C163:D163)&gt;0,C163&gt;=0,D163&gt;=0),SUM(C163)-SUM(D163),""))</x:f>
      </x:c>
      <x:c r="F163" s="38"/>
      <x:c r="G163" s="50"/>
      <x:c r="H163" s="53" t="str">
        <x:f>IF(COUNTA(A163:D163,F163:G163)=0,"",IF(OR(A163="",B163=""),"Compte / libellé requis",IF(NOT(AND(LEN(TRIM(A163))&gt;=3,OR(LEFT(TRIM(A163),1)="1",LEFT(TRIM(A163),1)="2",LEFT(TRIM(A163),1)="3",LEFT(TRIM(A163),1)="4",LEFT(TRIM(A163),1)="5",LEFT(TRIM(A163),1)="6",LEFT(TRIM(A163),1)="7",LEFT(TRIM(A163),1)="8",LEFT(TRIM(A163),1)="9"))),"Compte à corriger",IF(NOT(AND(OR(C163="",ISNUMBER(C163)),OR(D163="",ISNUMBER(D163)),COUNT(C163:D163)&gt;0,C163&gt;=0,D163&gt;=0)),"Soldes à corriger",IF(COUNTIFS($A$14:$A$513,A163,$B$14:$B$513,B163,$C$14:$C$513,C163,$D$14:$D$513,D163,$F$14:$F$513,F163,$G$14:$G$513,G163)&gt;1,"Doublon exact",IF(AND(F163&lt;&gt;"",F163&lt;&gt;"Charge TS",F163&lt;&gt;"Dette TS",F163&lt;&gt;"Autre"),"Choix à corriger",IF(AND(F163="Charge TS",LEFT(TRIM(A163),4)&lt;&gt;"6311"),"Compte charge incohérent",IF(AND(F163="Dette TS",LEFT(TRIM(A163),3)&lt;&gt;"447"),"Compte dette incohérent",IF(AND(OR(LEFT(TRIM(A163),4)="6311",LEFT(TRIM(A163),3)="447"),F163=""),"TS à qualifier","Prêt")))))))))</x:f>
      </x:c>
    </x:row>
    <x:row r="164" ht="35" customHeight="1">
      <x:c r="A164" s="41"/>
      <x:c r="B164" s="50"/>
      <x:c r="C164" s="45"/>
      <x:c r="D164" s="45"/>
      <x:c r="E164" s="46" t="str">
        <x:f>IF(COUNTA(A164:D164)=0,"",IF(AND(OR(C164="",ISNUMBER(C164)),OR(D164="",ISNUMBER(D164)),COUNT(C164:D164)&gt;0,C164&gt;=0,D164&gt;=0),SUM(C164)-SUM(D164),""))</x:f>
      </x:c>
      <x:c r="F164" s="38"/>
      <x:c r="G164" s="50"/>
      <x:c r="H164" s="53" t="str">
        <x:f>IF(COUNTA(A164:D164,F164:G164)=0,"",IF(OR(A164="",B164=""),"Compte / libellé requis",IF(NOT(AND(LEN(TRIM(A164))&gt;=3,OR(LEFT(TRIM(A164),1)="1",LEFT(TRIM(A164),1)="2",LEFT(TRIM(A164),1)="3",LEFT(TRIM(A164),1)="4",LEFT(TRIM(A164),1)="5",LEFT(TRIM(A164),1)="6",LEFT(TRIM(A164),1)="7",LEFT(TRIM(A164),1)="8",LEFT(TRIM(A164),1)="9"))),"Compte à corriger",IF(NOT(AND(OR(C164="",ISNUMBER(C164)),OR(D164="",ISNUMBER(D164)),COUNT(C164:D164)&gt;0,C164&gt;=0,D164&gt;=0)),"Soldes à corriger",IF(COUNTIFS($A$14:$A$513,A164,$B$14:$B$513,B164,$C$14:$C$513,C164,$D$14:$D$513,D164,$F$14:$F$513,F164,$G$14:$G$513,G164)&gt;1,"Doublon exact",IF(AND(F164&lt;&gt;"",F164&lt;&gt;"Charge TS",F164&lt;&gt;"Dette TS",F164&lt;&gt;"Autre"),"Choix à corriger",IF(AND(F164="Charge TS",LEFT(TRIM(A164),4)&lt;&gt;"6311"),"Compte charge incohérent",IF(AND(F164="Dette TS",LEFT(TRIM(A164),3)&lt;&gt;"447"),"Compte dette incohérent",IF(AND(OR(LEFT(TRIM(A164),4)="6311",LEFT(TRIM(A164),3)="447"),F164=""),"TS à qualifier","Prêt")))))))))</x:f>
      </x:c>
    </x:row>
    <x:row r="165" ht="35" customHeight="1">
      <x:c r="A165" s="41"/>
      <x:c r="B165" s="50"/>
      <x:c r="C165" s="45"/>
      <x:c r="D165" s="45"/>
      <x:c r="E165" s="46" t="str">
        <x:f>IF(COUNTA(A165:D165)=0,"",IF(AND(OR(C165="",ISNUMBER(C165)),OR(D165="",ISNUMBER(D165)),COUNT(C165:D165)&gt;0,C165&gt;=0,D165&gt;=0),SUM(C165)-SUM(D165),""))</x:f>
      </x:c>
      <x:c r="F165" s="38"/>
      <x:c r="G165" s="50"/>
      <x:c r="H165" s="53" t="str">
        <x:f>IF(COUNTA(A165:D165,F165:G165)=0,"",IF(OR(A165="",B165=""),"Compte / libellé requis",IF(NOT(AND(LEN(TRIM(A165))&gt;=3,OR(LEFT(TRIM(A165),1)="1",LEFT(TRIM(A165),1)="2",LEFT(TRIM(A165),1)="3",LEFT(TRIM(A165),1)="4",LEFT(TRIM(A165),1)="5",LEFT(TRIM(A165),1)="6",LEFT(TRIM(A165),1)="7",LEFT(TRIM(A165),1)="8",LEFT(TRIM(A165),1)="9"))),"Compte à corriger",IF(NOT(AND(OR(C165="",ISNUMBER(C165)),OR(D165="",ISNUMBER(D165)),COUNT(C165:D165)&gt;0,C165&gt;=0,D165&gt;=0)),"Soldes à corriger",IF(COUNTIFS($A$14:$A$513,A165,$B$14:$B$513,B165,$C$14:$C$513,C165,$D$14:$D$513,D165,$F$14:$F$513,F165,$G$14:$G$513,G165)&gt;1,"Doublon exact",IF(AND(F165&lt;&gt;"",F165&lt;&gt;"Charge TS",F165&lt;&gt;"Dette TS",F165&lt;&gt;"Autre"),"Choix à corriger",IF(AND(F165="Charge TS",LEFT(TRIM(A165),4)&lt;&gt;"6311"),"Compte charge incohérent",IF(AND(F165="Dette TS",LEFT(TRIM(A165),3)&lt;&gt;"447"),"Compte dette incohérent",IF(AND(OR(LEFT(TRIM(A165),4)="6311",LEFT(TRIM(A165),3)="447"),F165=""),"TS à qualifier","Prêt")))))))))</x:f>
      </x:c>
    </x:row>
    <x:row r="166" ht="35" customHeight="1">
      <x:c r="A166" s="41"/>
      <x:c r="B166" s="50"/>
      <x:c r="C166" s="45"/>
      <x:c r="D166" s="45"/>
      <x:c r="E166" s="46" t="str">
        <x:f>IF(COUNTA(A166:D166)=0,"",IF(AND(OR(C166="",ISNUMBER(C166)),OR(D166="",ISNUMBER(D166)),COUNT(C166:D166)&gt;0,C166&gt;=0,D166&gt;=0),SUM(C166)-SUM(D166),""))</x:f>
      </x:c>
      <x:c r="F166" s="38"/>
      <x:c r="G166" s="50"/>
      <x:c r="H166" s="53" t="str">
        <x:f>IF(COUNTA(A166:D166,F166:G166)=0,"",IF(OR(A166="",B166=""),"Compte / libellé requis",IF(NOT(AND(LEN(TRIM(A166))&gt;=3,OR(LEFT(TRIM(A166),1)="1",LEFT(TRIM(A166),1)="2",LEFT(TRIM(A166),1)="3",LEFT(TRIM(A166),1)="4",LEFT(TRIM(A166),1)="5",LEFT(TRIM(A166),1)="6",LEFT(TRIM(A166),1)="7",LEFT(TRIM(A166),1)="8",LEFT(TRIM(A166),1)="9"))),"Compte à corriger",IF(NOT(AND(OR(C166="",ISNUMBER(C166)),OR(D166="",ISNUMBER(D166)),COUNT(C166:D166)&gt;0,C166&gt;=0,D166&gt;=0)),"Soldes à corriger",IF(COUNTIFS($A$14:$A$513,A166,$B$14:$B$513,B166,$C$14:$C$513,C166,$D$14:$D$513,D166,$F$14:$F$513,F166,$G$14:$G$513,G166)&gt;1,"Doublon exact",IF(AND(F166&lt;&gt;"",F166&lt;&gt;"Charge TS",F166&lt;&gt;"Dette TS",F166&lt;&gt;"Autre"),"Choix à corriger",IF(AND(F166="Charge TS",LEFT(TRIM(A166),4)&lt;&gt;"6311"),"Compte charge incohérent",IF(AND(F166="Dette TS",LEFT(TRIM(A166),3)&lt;&gt;"447"),"Compte dette incohérent",IF(AND(OR(LEFT(TRIM(A166),4)="6311",LEFT(TRIM(A166),3)="447"),F166=""),"TS à qualifier","Prêt")))))))))</x:f>
      </x:c>
    </x:row>
    <x:row r="167" ht="35" customHeight="1">
      <x:c r="A167" s="41"/>
      <x:c r="B167" s="50"/>
      <x:c r="C167" s="45"/>
      <x:c r="D167" s="45"/>
      <x:c r="E167" s="46" t="str">
        <x:f>IF(COUNTA(A167:D167)=0,"",IF(AND(OR(C167="",ISNUMBER(C167)),OR(D167="",ISNUMBER(D167)),COUNT(C167:D167)&gt;0,C167&gt;=0,D167&gt;=0),SUM(C167)-SUM(D167),""))</x:f>
      </x:c>
      <x:c r="F167" s="38"/>
      <x:c r="G167" s="50"/>
      <x:c r="H167" s="53" t="str">
        <x:f>IF(COUNTA(A167:D167,F167:G167)=0,"",IF(OR(A167="",B167=""),"Compte / libellé requis",IF(NOT(AND(LEN(TRIM(A167))&gt;=3,OR(LEFT(TRIM(A167),1)="1",LEFT(TRIM(A167),1)="2",LEFT(TRIM(A167),1)="3",LEFT(TRIM(A167),1)="4",LEFT(TRIM(A167),1)="5",LEFT(TRIM(A167),1)="6",LEFT(TRIM(A167),1)="7",LEFT(TRIM(A167),1)="8",LEFT(TRIM(A167),1)="9"))),"Compte à corriger",IF(NOT(AND(OR(C167="",ISNUMBER(C167)),OR(D167="",ISNUMBER(D167)),COUNT(C167:D167)&gt;0,C167&gt;=0,D167&gt;=0)),"Soldes à corriger",IF(COUNTIFS($A$14:$A$513,A167,$B$14:$B$513,B167,$C$14:$C$513,C167,$D$14:$D$513,D167,$F$14:$F$513,F167,$G$14:$G$513,G167)&gt;1,"Doublon exact",IF(AND(F167&lt;&gt;"",F167&lt;&gt;"Charge TS",F167&lt;&gt;"Dette TS",F167&lt;&gt;"Autre"),"Choix à corriger",IF(AND(F167="Charge TS",LEFT(TRIM(A167),4)&lt;&gt;"6311"),"Compte charge incohérent",IF(AND(F167="Dette TS",LEFT(TRIM(A167),3)&lt;&gt;"447"),"Compte dette incohérent",IF(AND(OR(LEFT(TRIM(A167),4)="6311",LEFT(TRIM(A167),3)="447"),F167=""),"TS à qualifier","Prêt")))))))))</x:f>
      </x:c>
    </x:row>
    <x:row r="168" ht="35" customHeight="1">
      <x:c r="A168" s="41"/>
      <x:c r="B168" s="50"/>
      <x:c r="C168" s="45"/>
      <x:c r="D168" s="45"/>
      <x:c r="E168" s="46" t="str">
        <x:f>IF(COUNTA(A168:D168)=0,"",IF(AND(OR(C168="",ISNUMBER(C168)),OR(D168="",ISNUMBER(D168)),COUNT(C168:D168)&gt;0,C168&gt;=0,D168&gt;=0),SUM(C168)-SUM(D168),""))</x:f>
      </x:c>
      <x:c r="F168" s="38"/>
      <x:c r="G168" s="50"/>
      <x:c r="H168" s="53" t="str">
        <x:f>IF(COUNTA(A168:D168,F168:G168)=0,"",IF(OR(A168="",B168=""),"Compte / libellé requis",IF(NOT(AND(LEN(TRIM(A168))&gt;=3,OR(LEFT(TRIM(A168),1)="1",LEFT(TRIM(A168),1)="2",LEFT(TRIM(A168),1)="3",LEFT(TRIM(A168),1)="4",LEFT(TRIM(A168),1)="5",LEFT(TRIM(A168),1)="6",LEFT(TRIM(A168),1)="7",LEFT(TRIM(A168),1)="8",LEFT(TRIM(A168),1)="9"))),"Compte à corriger",IF(NOT(AND(OR(C168="",ISNUMBER(C168)),OR(D168="",ISNUMBER(D168)),COUNT(C168:D168)&gt;0,C168&gt;=0,D168&gt;=0)),"Soldes à corriger",IF(COUNTIFS($A$14:$A$513,A168,$B$14:$B$513,B168,$C$14:$C$513,C168,$D$14:$D$513,D168,$F$14:$F$513,F168,$G$14:$G$513,G168)&gt;1,"Doublon exact",IF(AND(F168&lt;&gt;"",F168&lt;&gt;"Charge TS",F168&lt;&gt;"Dette TS",F168&lt;&gt;"Autre"),"Choix à corriger",IF(AND(F168="Charge TS",LEFT(TRIM(A168),4)&lt;&gt;"6311"),"Compte charge incohérent",IF(AND(F168="Dette TS",LEFT(TRIM(A168),3)&lt;&gt;"447"),"Compte dette incohérent",IF(AND(OR(LEFT(TRIM(A168),4)="6311",LEFT(TRIM(A168),3)="447"),F168=""),"TS à qualifier","Prêt")))))))))</x:f>
      </x:c>
    </x:row>
    <x:row r="169" ht="35" customHeight="1">
      <x:c r="A169" s="41"/>
      <x:c r="B169" s="50"/>
      <x:c r="C169" s="45"/>
      <x:c r="D169" s="45"/>
      <x:c r="E169" s="46" t="str">
        <x:f>IF(COUNTA(A169:D169)=0,"",IF(AND(OR(C169="",ISNUMBER(C169)),OR(D169="",ISNUMBER(D169)),COUNT(C169:D169)&gt;0,C169&gt;=0,D169&gt;=0),SUM(C169)-SUM(D169),""))</x:f>
      </x:c>
      <x:c r="F169" s="38"/>
      <x:c r="G169" s="50"/>
      <x:c r="H169" s="53" t="str">
        <x:f>IF(COUNTA(A169:D169,F169:G169)=0,"",IF(OR(A169="",B169=""),"Compte / libellé requis",IF(NOT(AND(LEN(TRIM(A169))&gt;=3,OR(LEFT(TRIM(A169),1)="1",LEFT(TRIM(A169),1)="2",LEFT(TRIM(A169),1)="3",LEFT(TRIM(A169),1)="4",LEFT(TRIM(A169),1)="5",LEFT(TRIM(A169),1)="6",LEFT(TRIM(A169),1)="7",LEFT(TRIM(A169),1)="8",LEFT(TRIM(A169),1)="9"))),"Compte à corriger",IF(NOT(AND(OR(C169="",ISNUMBER(C169)),OR(D169="",ISNUMBER(D169)),COUNT(C169:D169)&gt;0,C169&gt;=0,D169&gt;=0)),"Soldes à corriger",IF(COUNTIFS($A$14:$A$513,A169,$B$14:$B$513,B169,$C$14:$C$513,C169,$D$14:$D$513,D169,$F$14:$F$513,F169,$G$14:$G$513,G169)&gt;1,"Doublon exact",IF(AND(F169&lt;&gt;"",F169&lt;&gt;"Charge TS",F169&lt;&gt;"Dette TS",F169&lt;&gt;"Autre"),"Choix à corriger",IF(AND(F169="Charge TS",LEFT(TRIM(A169),4)&lt;&gt;"6311"),"Compte charge incohérent",IF(AND(F169="Dette TS",LEFT(TRIM(A169),3)&lt;&gt;"447"),"Compte dette incohérent",IF(AND(OR(LEFT(TRIM(A169),4)="6311",LEFT(TRIM(A169),3)="447"),F169=""),"TS à qualifier","Prêt")))))))))</x:f>
      </x:c>
    </x:row>
    <x:row r="170" ht="35" customHeight="1">
      <x:c r="A170" s="41"/>
      <x:c r="B170" s="50"/>
      <x:c r="C170" s="45"/>
      <x:c r="D170" s="45"/>
      <x:c r="E170" s="46" t="str">
        <x:f>IF(COUNTA(A170:D170)=0,"",IF(AND(OR(C170="",ISNUMBER(C170)),OR(D170="",ISNUMBER(D170)),COUNT(C170:D170)&gt;0,C170&gt;=0,D170&gt;=0),SUM(C170)-SUM(D170),""))</x:f>
      </x:c>
      <x:c r="F170" s="38"/>
      <x:c r="G170" s="50"/>
      <x:c r="H170" s="53" t="str">
        <x:f>IF(COUNTA(A170:D170,F170:G170)=0,"",IF(OR(A170="",B170=""),"Compte / libellé requis",IF(NOT(AND(LEN(TRIM(A170))&gt;=3,OR(LEFT(TRIM(A170),1)="1",LEFT(TRIM(A170),1)="2",LEFT(TRIM(A170),1)="3",LEFT(TRIM(A170),1)="4",LEFT(TRIM(A170),1)="5",LEFT(TRIM(A170),1)="6",LEFT(TRIM(A170),1)="7",LEFT(TRIM(A170),1)="8",LEFT(TRIM(A170),1)="9"))),"Compte à corriger",IF(NOT(AND(OR(C170="",ISNUMBER(C170)),OR(D170="",ISNUMBER(D170)),COUNT(C170:D170)&gt;0,C170&gt;=0,D170&gt;=0)),"Soldes à corriger",IF(COUNTIFS($A$14:$A$513,A170,$B$14:$B$513,B170,$C$14:$C$513,C170,$D$14:$D$513,D170,$F$14:$F$513,F170,$G$14:$G$513,G170)&gt;1,"Doublon exact",IF(AND(F170&lt;&gt;"",F170&lt;&gt;"Charge TS",F170&lt;&gt;"Dette TS",F170&lt;&gt;"Autre"),"Choix à corriger",IF(AND(F170="Charge TS",LEFT(TRIM(A170),4)&lt;&gt;"6311"),"Compte charge incohérent",IF(AND(F170="Dette TS",LEFT(TRIM(A170),3)&lt;&gt;"447"),"Compte dette incohérent",IF(AND(OR(LEFT(TRIM(A170),4)="6311",LEFT(TRIM(A170),3)="447"),F170=""),"TS à qualifier","Prêt")))))))))</x:f>
      </x:c>
    </x:row>
    <x:row r="171" ht="35" customHeight="1">
      <x:c r="A171" s="41"/>
      <x:c r="B171" s="50"/>
      <x:c r="C171" s="45"/>
      <x:c r="D171" s="45"/>
      <x:c r="E171" s="46" t="str">
        <x:f>IF(COUNTA(A171:D171)=0,"",IF(AND(OR(C171="",ISNUMBER(C171)),OR(D171="",ISNUMBER(D171)),COUNT(C171:D171)&gt;0,C171&gt;=0,D171&gt;=0),SUM(C171)-SUM(D171),""))</x:f>
      </x:c>
      <x:c r="F171" s="38"/>
      <x:c r="G171" s="50"/>
      <x:c r="H171" s="53" t="str">
        <x:f>IF(COUNTA(A171:D171,F171:G171)=0,"",IF(OR(A171="",B171=""),"Compte / libellé requis",IF(NOT(AND(LEN(TRIM(A171))&gt;=3,OR(LEFT(TRIM(A171),1)="1",LEFT(TRIM(A171),1)="2",LEFT(TRIM(A171),1)="3",LEFT(TRIM(A171),1)="4",LEFT(TRIM(A171),1)="5",LEFT(TRIM(A171),1)="6",LEFT(TRIM(A171),1)="7",LEFT(TRIM(A171),1)="8",LEFT(TRIM(A171),1)="9"))),"Compte à corriger",IF(NOT(AND(OR(C171="",ISNUMBER(C171)),OR(D171="",ISNUMBER(D171)),COUNT(C171:D171)&gt;0,C171&gt;=0,D171&gt;=0)),"Soldes à corriger",IF(COUNTIFS($A$14:$A$513,A171,$B$14:$B$513,B171,$C$14:$C$513,C171,$D$14:$D$513,D171,$F$14:$F$513,F171,$G$14:$G$513,G171)&gt;1,"Doublon exact",IF(AND(F171&lt;&gt;"",F171&lt;&gt;"Charge TS",F171&lt;&gt;"Dette TS",F171&lt;&gt;"Autre"),"Choix à corriger",IF(AND(F171="Charge TS",LEFT(TRIM(A171),4)&lt;&gt;"6311"),"Compte charge incohérent",IF(AND(F171="Dette TS",LEFT(TRIM(A171),3)&lt;&gt;"447"),"Compte dette incohérent",IF(AND(OR(LEFT(TRIM(A171),4)="6311",LEFT(TRIM(A171),3)="447"),F171=""),"TS à qualifier","Prêt")))))))))</x:f>
      </x:c>
    </x:row>
    <x:row r="172" ht="35" customHeight="1">
      <x:c r="A172" s="41"/>
      <x:c r="B172" s="50"/>
      <x:c r="C172" s="45"/>
      <x:c r="D172" s="45"/>
      <x:c r="E172" s="46" t="str">
        <x:f>IF(COUNTA(A172:D172)=0,"",IF(AND(OR(C172="",ISNUMBER(C172)),OR(D172="",ISNUMBER(D172)),COUNT(C172:D172)&gt;0,C172&gt;=0,D172&gt;=0),SUM(C172)-SUM(D172),""))</x:f>
      </x:c>
      <x:c r="F172" s="38"/>
      <x:c r="G172" s="50"/>
      <x:c r="H172" s="53" t="str">
        <x:f>IF(COUNTA(A172:D172,F172:G172)=0,"",IF(OR(A172="",B172=""),"Compte / libellé requis",IF(NOT(AND(LEN(TRIM(A172))&gt;=3,OR(LEFT(TRIM(A172),1)="1",LEFT(TRIM(A172),1)="2",LEFT(TRIM(A172),1)="3",LEFT(TRIM(A172),1)="4",LEFT(TRIM(A172),1)="5",LEFT(TRIM(A172),1)="6",LEFT(TRIM(A172),1)="7",LEFT(TRIM(A172),1)="8",LEFT(TRIM(A172),1)="9"))),"Compte à corriger",IF(NOT(AND(OR(C172="",ISNUMBER(C172)),OR(D172="",ISNUMBER(D172)),COUNT(C172:D172)&gt;0,C172&gt;=0,D172&gt;=0)),"Soldes à corriger",IF(COUNTIFS($A$14:$A$513,A172,$B$14:$B$513,B172,$C$14:$C$513,C172,$D$14:$D$513,D172,$F$14:$F$513,F172,$G$14:$G$513,G172)&gt;1,"Doublon exact",IF(AND(F172&lt;&gt;"",F172&lt;&gt;"Charge TS",F172&lt;&gt;"Dette TS",F172&lt;&gt;"Autre"),"Choix à corriger",IF(AND(F172="Charge TS",LEFT(TRIM(A172),4)&lt;&gt;"6311"),"Compte charge incohérent",IF(AND(F172="Dette TS",LEFT(TRIM(A172),3)&lt;&gt;"447"),"Compte dette incohérent",IF(AND(OR(LEFT(TRIM(A172),4)="6311",LEFT(TRIM(A172),3)="447"),F172=""),"TS à qualifier","Prêt")))))))))</x:f>
      </x:c>
    </x:row>
    <x:row r="173" ht="35" customHeight="1">
      <x:c r="A173" s="41"/>
      <x:c r="B173" s="50"/>
      <x:c r="C173" s="45"/>
      <x:c r="D173" s="45"/>
      <x:c r="E173" s="46" t="str">
        <x:f>IF(COUNTA(A173:D173)=0,"",IF(AND(OR(C173="",ISNUMBER(C173)),OR(D173="",ISNUMBER(D173)),COUNT(C173:D173)&gt;0,C173&gt;=0,D173&gt;=0),SUM(C173)-SUM(D173),""))</x:f>
      </x:c>
      <x:c r="F173" s="38"/>
      <x:c r="G173" s="50"/>
      <x:c r="H173" s="53" t="str">
        <x:f>IF(COUNTA(A173:D173,F173:G173)=0,"",IF(OR(A173="",B173=""),"Compte / libellé requis",IF(NOT(AND(LEN(TRIM(A173))&gt;=3,OR(LEFT(TRIM(A173),1)="1",LEFT(TRIM(A173),1)="2",LEFT(TRIM(A173),1)="3",LEFT(TRIM(A173),1)="4",LEFT(TRIM(A173),1)="5",LEFT(TRIM(A173),1)="6",LEFT(TRIM(A173),1)="7",LEFT(TRIM(A173),1)="8",LEFT(TRIM(A173),1)="9"))),"Compte à corriger",IF(NOT(AND(OR(C173="",ISNUMBER(C173)),OR(D173="",ISNUMBER(D173)),COUNT(C173:D173)&gt;0,C173&gt;=0,D173&gt;=0)),"Soldes à corriger",IF(COUNTIFS($A$14:$A$513,A173,$B$14:$B$513,B173,$C$14:$C$513,C173,$D$14:$D$513,D173,$F$14:$F$513,F173,$G$14:$G$513,G173)&gt;1,"Doublon exact",IF(AND(F173&lt;&gt;"",F173&lt;&gt;"Charge TS",F173&lt;&gt;"Dette TS",F173&lt;&gt;"Autre"),"Choix à corriger",IF(AND(F173="Charge TS",LEFT(TRIM(A173),4)&lt;&gt;"6311"),"Compte charge incohérent",IF(AND(F173="Dette TS",LEFT(TRIM(A173),3)&lt;&gt;"447"),"Compte dette incohérent",IF(AND(OR(LEFT(TRIM(A173),4)="6311",LEFT(TRIM(A173),3)="447"),F173=""),"TS à qualifier","Prêt")))))))))</x:f>
      </x:c>
    </x:row>
    <x:row r="174" ht="35" customHeight="1">
      <x:c r="A174" s="41"/>
      <x:c r="B174" s="50"/>
      <x:c r="C174" s="45"/>
      <x:c r="D174" s="45"/>
      <x:c r="E174" s="46" t="str">
        <x:f>IF(COUNTA(A174:D174)=0,"",IF(AND(OR(C174="",ISNUMBER(C174)),OR(D174="",ISNUMBER(D174)),COUNT(C174:D174)&gt;0,C174&gt;=0,D174&gt;=0),SUM(C174)-SUM(D174),""))</x:f>
      </x:c>
      <x:c r="F174" s="38"/>
      <x:c r="G174" s="50"/>
      <x:c r="H174" s="53" t="str">
        <x:f>IF(COUNTA(A174:D174,F174:G174)=0,"",IF(OR(A174="",B174=""),"Compte / libellé requis",IF(NOT(AND(LEN(TRIM(A174))&gt;=3,OR(LEFT(TRIM(A174),1)="1",LEFT(TRIM(A174),1)="2",LEFT(TRIM(A174),1)="3",LEFT(TRIM(A174),1)="4",LEFT(TRIM(A174),1)="5",LEFT(TRIM(A174),1)="6",LEFT(TRIM(A174),1)="7",LEFT(TRIM(A174),1)="8",LEFT(TRIM(A174),1)="9"))),"Compte à corriger",IF(NOT(AND(OR(C174="",ISNUMBER(C174)),OR(D174="",ISNUMBER(D174)),COUNT(C174:D174)&gt;0,C174&gt;=0,D174&gt;=0)),"Soldes à corriger",IF(COUNTIFS($A$14:$A$513,A174,$B$14:$B$513,B174,$C$14:$C$513,C174,$D$14:$D$513,D174,$F$14:$F$513,F174,$G$14:$G$513,G174)&gt;1,"Doublon exact",IF(AND(F174&lt;&gt;"",F174&lt;&gt;"Charge TS",F174&lt;&gt;"Dette TS",F174&lt;&gt;"Autre"),"Choix à corriger",IF(AND(F174="Charge TS",LEFT(TRIM(A174),4)&lt;&gt;"6311"),"Compte charge incohérent",IF(AND(F174="Dette TS",LEFT(TRIM(A174),3)&lt;&gt;"447"),"Compte dette incohérent",IF(AND(OR(LEFT(TRIM(A174),4)="6311",LEFT(TRIM(A174),3)="447"),F174=""),"TS à qualifier","Prêt")))))))))</x:f>
      </x:c>
    </x:row>
    <x:row r="175" ht="35" customHeight="1">
      <x:c r="A175" s="41"/>
      <x:c r="B175" s="50"/>
      <x:c r="C175" s="45"/>
      <x:c r="D175" s="45"/>
      <x:c r="E175" s="46" t="str">
        <x:f>IF(COUNTA(A175:D175)=0,"",IF(AND(OR(C175="",ISNUMBER(C175)),OR(D175="",ISNUMBER(D175)),COUNT(C175:D175)&gt;0,C175&gt;=0,D175&gt;=0),SUM(C175)-SUM(D175),""))</x:f>
      </x:c>
      <x:c r="F175" s="38"/>
      <x:c r="G175" s="50"/>
      <x:c r="H175" s="53" t="str">
        <x:f>IF(COUNTA(A175:D175,F175:G175)=0,"",IF(OR(A175="",B175=""),"Compte / libellé requis",IF(NOT(AND(LEN(TRIM(A175))&gt;=3,OR(LEFT(TRIM(A175),1)="1",LEFT(TRIM(A175),1)="2",LEFT(TRIM(A175),1)="3",LEFT(TRIM(A175),1)="4",LEFT(TRIM(A175),1)="5",LEFT(TRIM(A175),1)="6",LEFT(TRIM(A175),1)="7",LEFT(TRIM(A175),1)="8",LEFT(TRIM(A175),1)="9"))),"Compte à corriger",IF(NOT(AND(OR(C175="",ISNUMBER(C175)),OR(D175="",ISNUMBER(D175)),COUNT(C175:D175)&gt;0,C175&gt;=0,D175&gt;=0)),"Soldes à corriger",IF(COUNTIFS($A$14:$A$513,A175,$B$14:$B$513,B175,$C$14:$C$513,C175,$D$14:$D$513,D175,$F$14:$F$513,F175,$G$14:$G$513,G175)&gt;1,"Doublon exact",IF(AND(F175&lt;&gt;"",F175&lt;&gt;"Charge TS",F175&lt;&gt;"Dette TS",F175&lt;&gt;"Autre"),"Choix à corriger",IF(AND(F175="Charge TS",LEFT(TRIM(A175),4)&lt;&gt;"6311"),"Compte charge incohérent",IF(AND(F175="Dette TS",LEFT(TRIM(A175),3)&lt;&gt;"447"),"Compte dette incohérent",IF(AND(OR(LEFT(TRIM(A175),4)="6311",LEFT(TRIM(A175),3)="447"),F175=""),"TS à qualifier","Prêt")))))))))</x:f>
      </x:c>
    </x:row>
    <x:row r="176" ht="35" customHeight="1">
      <x:c r="A176" s="41"/>
      <x:c r="B176" s="50"/>
      <x:c r="C176" s="45"/>
      <x:c r="D176" s="45"/>
      <x:c r="E176" s="46" t="str">
        <x:f>IF(COUNTA(A176:D176)=0,"",IF(AND(OR(C176="",ISNUMBER(C176)),OR(D176="",ISNUMBER(D176)),COUNT(C176:D176)&gt;0,C176&gt;=0,D176&gt;=0),SUM(C176)-SUM(D176),""))</x:f>
      </x:c>
      <x:c r="F176" s="38"/>
      <x:c r="G176" s="50"/>
      <x:c r="H176" s="53" t="str">
        <x:f>IF(COUNTA(A176:D176,F176:G176)=0,"",IF(OR(A176="",B176=""),"Compte / libellé requis",IF(NOT(AND(LEN(TRIM(A176))&gt;=3,OR(LEFT(TRIM(A176),1)="1",LEFT(TRIM(A176),1)="2",LEFT(TRIM(A176),1)="3",LEFT(TRIM(A176),1)="4",LEFT(TRIM(A176),1)="5",LEFT(TRIM(A176),1)="6",LEFT(TRIM(A176),1)="7",LEFT(TRIM(A176),1)="8",LEFT(TRIM(A176),1)="9"))),"Compte à corriger",IF(NOT(AND(OR(C176="",ISNUMBER(C176)),OR(D176="",ISNUMBER(D176)),COUNT(C176:D176)&gt;0,C176&gt;=0,D176&gt;=0)),"Soldes à corriger",IF(COUNTIFS($A$14:$A$513,A176,$B$14:$B$513,B176,$C$14:$C$513,C176,$D$14:$D$513,D176,$F$14:$F$513,F176,$G$14:$G$513,G176)&gt;1,"Doublon exact",IF(AND(F176&lt;&gt;"",F176&lt;&gt;"Charge TS",F176&lt;&gt;"Dette TS",F176&lt;&gt;"Autre"),"Choix à corriger",IF(AND(F176="Charge TS",LEFT(TRIM(A176),4)&lt;&gt;"6311"),"Compte charge incohérent",IF(AND(F176="Dette TS",LEFT(TRIM(A176),3)&lt;&gt;"447"),"Compte dette incohérent",IF(AND(OR(LEFT(TRIM(A176),4)="6311",LEFT(TRIM(A176),3)="447"),F176=""),"TS à qualifier","Prêt")))))))))</x:f>
      </x:c>
    </x:row>
    <x:row r="177" ht="35" customHeight="1">
      <x:c r="A177" s="41"/>
      <x:c r="B177" s="50"/>
      <x:c r="C177" s="45"/>
      <x:c r="D177" s="45"/>
      <x:c r="E177" s="46" t="str">
        <x:f>IF(COUNTA(A177:D177)=0,"",IF(AND(OR(C177="",ISNUMBER(C177)),OR(D177="",ISNUMBER(D177)),COUNT(C177:D177)&gt;0,C177&gt;=0,D177&gt;=0),SUM(C177)-SUM(D177),""))</x:f>
      </x:c>
      <x:c r="F177" s="38"/>
      <x:c r="G177" s="50"/>
      <x:c r="H177" s="53" t="str">
        <x:f>IF(COUNTA(A177:D177,F177:G177)=0,"",IF(OR(A177="",B177=""),"Compte / libellé requis",IF(NOT(AND(LEN(TRIM(A177))&gt;=3,OR(LEFT(TRIM(A177),1)="1",LEFT(TRIM(A177),1)="2",LEFT(TRIM(A177),1)="3",LEFT(TRIM(A177),1)="4",LEFT(TRIM(A177),1)="5",LEFT(TRIM(A177),1)="6",LEFT(TRIM(A177),1)="7",LEFT(TRIM(A177),1)="8",LEFT(TRIM(A177),1)="9"))),"Compte à corriger",IF(NOT(AND(OR(C177="",ISNUMBER(C177)),OR(D177="",ISNUMBER(D177)),COUNT(C177:D177)&gt;0,C177&gt;=0,D177&gt;=0)),"Soldes à corriger",IF(COUNTIFS($A$14:$A$513,A177,$B$14:$B$513,B177,$C$14:$C$513,C177,$D$14:$D$513,D177,$F$14:$F$513,F177,$G$14:$G$513,G177)&gt;1,"Doublon exact",IF(AND(F177&lt;&gt;"",F177&lt;&gt;"Charge TS",F177&lt;&gt;"Dette TS",F177&lt;&gt;"Autre"),"Choix à corriger",IF(AND(F177="Charge TS",LEFT(TRIM(A177),4)&lt;&gt;"6311"),"Compte charge incohérent",IF(AND(F177="Dette TS",LEFT(TRIM(A177),3)&lt;&gt;"447"),"Compte dette incohérent",IF(AND(OR(LEFT(TRIM(A177),4)="6311",LEFT(TRIM(A177),3)="447"),F177=""),"TS à qualifier","Prêt")))))))))</x:f>
      </x:c>
    </x:row>
    <x:row r="178" ht="35" customHeight="1">
      <x:c r="A178" s="41"/>
      <x:c r="B178" s="50"/>
      <x:c r="C178" s="45"/>
      <x:c r="D178" s="45"/>
      <x:c r="E178" s="46" t="str">
        <x:f>IF(COUNTA(A178:D178)=0,"",IF(AND(OR(C178="",ISNUMBER(C178)),OR(D178="",ISNUMBER(D178)),COUNT(C178:D178)&gt;0,C178&gt;=0,D178&gt;=0),SUM(C178)-SUM(D178),""))</x:f>
      </x:c>
      <x:c r="F178" s="38"/>
      <x:c r="G178" s="50"/>
      <x:c r="H178" s="53" t="str">
        <x:f>IF(COUNTA(A178:D178,F178:G178)=0,"",IF(OR(A178="",B178=""),"Compte / libellé requis",IF(NOT(AND(LEN(TRIM(A178))&gt;=3,OR(LEFT(TRIM(A178),1)="1",LEFT(TRIM(A178),1)="2",LEFT(TRIM(A178),1)="3",LEFT(TRIM(A178),1)="4",LEFT(TRIM(A178),1)="5",LEFT(TRIM(A178),1)="6",LEFT(TRIM(A178),1)="7",LEFT(TRIM(A178),1)="8",LEFT(TRIM(A178),1)="9"))),"Compte à corriger",IF(NOT(AND(OR(C178="",ISNUMBER(C178)),OR(D178="",ISNUMBER(D178)),COUNT(C178:D178)&gt;0,C178&gt;=0,D178&gt;=0)),"Soldes à corriger",IF(COUNTIFS($A$14:$A$513,A178,$B$14:$B$513,B178,$C$14:$C$513,C178,$D$14:$D$513,D178,$F$14:$F$513,F178,$G$14:$G$513,G178)&gt;1,"Doublon exact",IF(AND(F178&lt;&gt;"",F178&lt;&gt;"Charge TS",F178&lt;&gt;"Dette TS",F178&lt;&gt;"Autre"),"Choix à corriger",IF(AND(F178="Charge TS",LEFT(TRIM(A178),4)&lt;&gt;"6311"),"Compte charge incohérent",IF(AND(F178="Dette TS",LEFT(TRIM(A178),3)&lt;&gt;"447"),"Compte dette incohérent",IF(AND(OR(LEFT(TRIM(A178),4)="6311",LEFT(TRIM(A178),3)="447"),F178=""),"TS à qualifier","Prêt")))))))))</x:f>
      </x:c>
    </x:row>
    <x:row r="179" ht="35" customHeight="1">
      <x:c r="A179" s="41"/>
      <x:c r="B179" s="50"/>
      <x:c r="C179" s="45"/>
      <x:c r="D179" s="45"/>
      <x:c r="E179" s="46" t="str">
        <x:f>IF(COUNTA(A179:D179)=0,"",IF(AND(OR(C179="",ISNUMBER(C179)),OR(D179="",ISNUMBER(D179)),COUNT(C179:D179)&gt;0,C179&gt;=0,D179&gt;=0),SUM(C179)-SUM(D179),""))</x:f>
      </x:c>
      <x:c r="F179" s="38"/>
      <x:c r="G179" s="50"/>
      <x:c r="H179" s="53" t="str">
        <x:f>IF(COUNTA(A179:D179,F179:G179)=0,"",IF(OR(A179="",B179=""),"Compte / libellé requis",IF(NOT(AND(LEN(TRIM(A179))&gt;=3,OR(LEFT(TRIM(A179),1)="1",LEFT(TRIM(A179),1)="2",LEFT(TRIM(A179),1)="3",LEFT(TRIM(A179),1)="4",LEFT(TRIM(A179),1)="5",LEFT(TRIM(A179),1)="6",LEFT(TRIM(A179),1)="7",LEFT(TRIM(A179),1)="8",LEFT(TRIM(A179),1)="9"))),"Compte à corriger",IF(NOT(AND(OR(C179="",ISNUMBER(C179)),OR(D179="",ISNUMBER(D179)),COUNT(C179:D179)&gt;0,C179&gt;=0,D179&gt;=0)),"Soldes à corriger",IF(COUNTIFS($A$14:$A$513,A179,$B$14:$B$513,B179,$C$14:$C$513,C179,$D$14:$D$513,D179,$F$14:$F$513,F179,$G$14:$G$513,G179)&gt;1,"Doublon exact",IF(AND(F179&lt;&gt;"",F179&lt;&gt;"Charge TS",F179&lt;&gt;"Dette TS",F179&lt;&gt;"Autre"),"Choix à corriger",IF(AND(F179="Charge TS",LEFT(TRIM(A179),4)&lt;&gt;"6311"),"Compte charge incohérent",IF(AND(F179="Dette TS",LEFT(TRIM(A179),3)&lt;&gt;"447"),"Compte dette incohérent",IF(AND(OR(LEFT(TRIM(A179),4)="6311",LEFT(TRIM(A179),3)="447"),F179=""),"TS à qualifier","Prêt")))))))))</x:f>
      </x:c>
    </x:row>
    <x:row r="180" ht="35" customHeight="1">
      <x:c r="A180" s="41"/>
      <x:c r="B180" s="50"/>
      <x:c r="C180" s="45"/>
      <x:c r="D180" s="45"/>
      <x:c r="E180" s="46" t="str">
        <x:f>IF(COUNTA(A180:D180)=0,"",IF(AND(OR(C180="",ISNUMBER(C180)),OR(D180="",ISNUMBER(D180)),COUNT(C180:D180)&gt;0,C180&gt;=0,D180&gt;=0),SUM(C180)-SUM(D180),""))</x:f>
      </x:c>
      <x:c r="F180" s="38"/>
      <x:c r="G180" s="50"/>
      <x:c r="H180" s="53" t="str">
        <x:f>IF(COUNTA(A180:D180,F180:G180)=0,"",IF(OR(A180="",B180=""),"Compte / libellé requis",IF(NOT(AND(LEN(TRIM(A180))&gt;=3,OR(LEFT(TRIM(A180),1)="1",LEFT(TRIM(A180),1)="2",LEFT(TRIM(A180),1)="3",LEFT(TRIM(A180),1)="4",LEFT(TRIM(A180),1)="5",LEFT(TRIM(A180),1)="6",LEFT(TRIM(A180),1)="7",LEFT(TRIM(A180),1)="8",LEFT(TRIM(A180),1)="9"))),"Compte à corriger",IF(NOT(AND(OR(C180="",ISNUMBER(C180)),OR(D180="",ISNUMBER(D180)),COUNT(C180:D180)&gt;0,C180&gt;=0,D180&gt;=0)),"Soldes à corriger",IF(COUNTIFS($A$14:$A$513,A180,$B$14:$B$513,B180,$C$14:$C$513,C180,$D$14:$D$513,D180,$F$14:$F$513,F180,$G$14:$G$513,G180)&gt;1,"Doublon exact",IF(AND(F180&lt;&gt;"",F180&lt;&gt;"Charge TS",F180&lt;&gt;"Dette TS",F180&lt;&gt;"Autre"),"Choix à corriger",IF(AND(F180="Charge TS",LEFT(TRIM(A180),4)&lt;&gt;"6311"),"Compte charge incohérent",IF(AND(F180="Dette TS",LEFT(TRIM(A180),3)&lt;&gt;"447"),"Compte dette incohérent",IF(AND(OR(LEFT(TRIM(A180),4)="6311",LEFT(TRIM(A180),3)="447"),F180=""),"TS à qualifier","Prêt")))))))))</x:f>
      </x:c>
    </x:row>
    <x:row r="181" ht="35" customHeight="1">
      <x:c r="A181" s="41"/>
      <x:c r="B181" s="50"/>
      <x:c r="C181" s="45"/>
      <x:c r="D181" s="45"/>
      <x:c r="E181" s="46" t="str">
        <x:f>IF(COUNTA(A181:D181)=0,"",IF(AND(OR(C181="",ISNUMBER(C181)),OR(D181="",ISNUMBER(D181)),COUNT(C181:D181)&gt;0,C181&gt;=0,D181&gt;=0),SUM(C181)-SUM(D181),""))</x:f>
      </x:c>
      <x:c r="F181" s="38"/>
      <x:c r="G181" s="50"/>
      <x:c r="H181" s="53" t="str">
        <x:f>IF(COUNTA(A181:D181,F181:G181)=0,"",IF(OR(A181="",B181=""),"Compte / libellé requis",IF(NOT(AND(LEN(TRIM(A181))&gt;=3,OR(LEFT(TRIM(A181),1)="1",LEFT(TRIM(A181),1)="2",LEFT(TRIM(A181),1)="3",LEFT(TRIM(A181),1)="4",LEFT(TRIM(A181),1)="5",LEFT(TRIM(A181),1)="6",LEFT(TRIM(A181),1)="7",LEFT(TRIM(A181),1)="8",LEFT(TRIM(A181),1)="9"))),"Compte à corriger",IF(NOT(AND(OR(C181="",ISNUMBER(C181)),OR(D181="",ISNUMBER(D181)),COUNT(C181:D181)&gt;0,C181&gt;=0,D181&gt;=0)),"Soldes à corriger",IF(COUNTIFS($A$14:$A$513,A181,$B$14:$B$513,B181,$C$14:$C$513,C181,$D$14:$D$513,D181,$F$14:$F$513,F181,$G$14:$G$513,G181)&gt;1,"Doublon exact",IF(AND(F181&lt;&gt;"",F181&lt;&gt;"Charge TS",F181&lt;&gt;"Dette TS",F181&lt;&gt;"Autre"),"Choix à corriger",IF(AND(F181="Charge TS",LEFT(TRIM(A181),4)&lt;&gt;"6311"),"Compte charge incohérent",IF(AND(F181="Dette TS",LEFT(TRIM(A181),3)&lt;&gt;"447"),"Compte dette incohérent",IF(AND(OR(LEFT(TRIM(A181),4)="6311",LEFT(TRIM(A181),3)="447"),F181=""),"TS à qualifier","Prêt")))))))))</x:f>
      </x:c>
    </x:row>
    <x:row r="182" ht="35" customHeight="1">
      <x:c r="A182" s="41"/>
      <x:c r="B182" s="50"/>
      <x:c r="C182" s="45"/>
      <x:c r="D182" s="45"/>
      <x:c r="E182" s="46" t="str">
        <x:f>IF(COUNTA(A182:D182)=0,"",IF(AND(OR(C182="",ISNUMBER(C182)),OR(D182="",ISNUMBER(D182)),COUNT(C182:D182)&gt;0,C182&gt;=0,D182&gt;=0),SUM(C182)-SUM(D182),""))</x:f>
      </x:c>
      <x:c r="F182" s="38"/>
      <x:c r="G182" s="50"/>
      <x:c r="H182" s="53" t="str">
        <x:f>IF(COUNTA(A182:D182,F182:G182)=0,"",IF(OR(A182="",B182=""),"Compte / libellé requis",IF(NOT(AND(LEN(TRIM(A182))&gt;=3,OR(LEFT(TRIM(A182),1)="1",LEFT(TRIM(A182),1)="2",LEFT(TRIM(A182),1)="3",LEFT(TRIM(A182),1)="4",LEFT(TRIM(A182),1)="5",LEFT(TRIM(A182),1)="6",LEFT(TRIM(A182),1)="7",LEFT(TRIM(A182),1)="8",LEFT(TRIM(A182),1)="9"))),"Compte à corriger",IF(NOT(AND(OR(C182="",ISNUMBER(C182)),OR(D182="",ISNUMBER(D182)),COUNT(C182:D182)&gt;0,C182&gt;=0,D182&gt;=0)),"Soldes à corriger",IF(COUNTIFS($A$14:$A$513,A182,$B$14:$B$513,B182,$C$14:$C$513,C182,$D$14:$D$513,D182,$F$14:$F$513,F182,$G$14:$G$513,G182)&gt;1,"Doublon exact",IF(AND(F182&lt;&gt;"",F182&lt;&gt;"Charge TS",F182&lt;&gt;"Dette TS",F182&lt;&gt;"Autre"),"Choix à corriger",IF(AND(F182="Charge TS",LEFT(TRIM(A182),4)&lt;&gt;"6311"),"Compte charge incohérent",IF(AND(F182="Dette TS",LEFT(TRIM(A182),3)&lt;&gt;"447"),"Compte dette incohérent",IF(AND(OR(LEFT(TRIM(A182),4)="6311",LEFT(TRIM(A182),3)="447"),F182=""),"TS à qualifier","Prêt")))))))))</x:f>
      </x:c>
    </x:row>
    <x:row r="183" ht="35" customHeight="1">
      <x:c r="A183" s="41"/>
      <x:c r="B183" s="50"/>
      <x:c r="C183" s="45"/>
      <x:c r="D183" s="45"/>
      <x:c r="E183" s="46" t="str">
        <x:f>IF(COUNTA(A183:D183)=0,"",IF(AND(OR(C183="",ISNUMBER(C183)),OR(D183="",ISNUMBER(D183)),COUNT(C183:D183)&gt;0,C183&gt;=0,D183&gt;=0),SUM(C183)-SUM(D183),""))</x:f>
      </x:c>
      <x:c r="F183" s="38"/>
      <x:c r="G183" s="50"/>
      <x:c r="H183" s="53" t="str">
        <x:f>IF(COUNTA(A183:D183,F183:G183)=0,"",IF(OR(A183="",B183=""),"Compte / libellé requis",IF(NOT(AND(LEN(TRIM(A183))&gt;=3,OR(LEFT(TRIM(A183),1)="1",LEFT(TRIM(A183),1)="2",LEFT(TRIM(A183),1)="3",LEFT(TRIM(A183),1)="4",LEFT(TRIM(A183),1)="5",LEFT(TRIM(A183),1)="6",LEFT(TRIM(A183),1)="7",LEFT(TRIM(A183),1)="8",LEFT(TRIM(A183),1)="9"))),"Compte à corriger",IF(NOT(AND(OR(C183="",ISNUMBER(C183)),OR(D183="",ISNUMBER(D183)),COUNT(C183:D183)&gt;0,C183&gt;=0,D183&gt;=0)),"Soldes à corriger",IF(COUNTIFS($A$14:$A$513,A183,$B$14:$B$513,B183,$C$14:$C$513,C183,$D$14:$D$513,D183,$F$14:$F$513,F183,$G$14:$G$513,G183)&gt;1,"Doublon exact",IF(AND(F183&lt;&gt;"",F183&lt;&gt;"Charge TS",F183&lt;&gt;"Dette TS",F183&lt;&gt;"Autre"),"Choix à corriger",IF(AND(F183="Charge TS",LEFT(TRIM(A183),4)&lt;&gt;"6311"),"Compte charge incohérent",IF(AND(F183="Dette TS",LEFT(TRIM(A183),3)&lt;&gt;"447"),"Compte dette incohérent",IF(AND(OR(LEFT(TRIM(A183),4)="6311",LEFT(TRIM(A183),3)="447"),F183=""),"TS à qualifier","Prêt")))))))))</x:f>
      </x:c>
    </x:row>
    <x:row r="184" ht="35" customHeight="1">
      <x:c r="A184" s="41"/>
      <x:c r="B184" s="50"/>
      <x:c r="C184" s="45"/>
      <x:c r="D184" s="45"/>
      <x:c r="E184" s="46" t="str">
        <x:f>IF(COUNTA(A184:D184)=0,"",IF(AND(OR(C184="",ISNUMBER(C184)),OR(D184="",ISNUMBER(D184)),COUNT(C184:D184)&gt;0,C184&gt;=0,D184&gt;=0),SUM(C184)-SUM(D184),""))</x:f>
      </x:c>
      <x:c r="F184" s="38"/>
      <x:c r="G184" s="50"/>
      <x:c r="H184" s="53" t="str">
        <x:f>IF(COUNTA(A184:D184,F184:G184)=0,"",IF(OR(A184="",B184=""),"Compte / libellé requis",IF(NOT(AND(LEN(TRIM(A184))&gt;=3,OR(LEFT(TRIM(A184),1)="1",LEFT(TRIM(A184),1)="2",LEFT(TRIM(A184),1)="3",LEFT(TRIM(A184),1)="4",LEFT(TRIM(A184),1)="5",LEFT(TRIM(A184),1)="6",LEFT(TRIM(A184),1)="7",LEFT(TRIM(A184),1)="8",LEFT(TRIM(A184),1)="9"))),"Compte à corriger",IF(NOT(AND(OR(C184="",ISNUMBER(C184)),OR(D184="",ISNUMBER(D184)),COUNT(C184:D184)&gt;0,C184&gt;=0,D184&gt;=0)),"Soldes à corriger",IF(COUNTIFS($A$14:$A$513,A184,$B$14:$B$513,B184,$C$14:$C$513,C184,$D$14:$D$513,D184,$F$14:$F$513,F184,$G$14:$G$513,G184)&gt;1,"Doublon exact",IF(AND(F184&lt;&gt;"",F184&lt;&gt;"Charge TS",F184&lt;&gt;"Dette TS",F184&lt;&gt;"Autre"),"Choix à corriger",IF(AND(F184="Charge TS",LEFT(TRIM(A184),4)&lt;&gt;"6311"),"Compte charge incohérent",IF(AND(F184="Dette TS",LEFT(TRIM(A184),3)&lt;&gt;"447"),"Compte dette incohérent",IF(AND(OR(LEFT(TRIM(A184),4)="6311",LEFT(TRIM(A184),3)="447"),F184=""),"TS à qualifier","Prêt")))))))))</x:f>
      </x:c>
    </x:row>
    <x:row r="185" ht="35" customHeight="1">
      <x:c r="A185" s="41"/>
      <x:c r="B185" s="50"/>
      <x:c r="C185" s="45"/>
      <x:c r="D185" s="45"/>
      <x:c r="E185" s="46" t="str">
        <x:f>IF(COUNTA(A185:D185)=0,"",IF(AND(OR(C185="",ISNUMBER(C185)),OR(D185="",ISNUMBER(D185)),COUNT(C185:D185)&gt;0,C185&gt;=0,D185&gt;=0),SUM(C185)-SUM(D185),""))</x:f>
      </x:c>
      <x:c r="F185" s="38"/>
      <x:c r="G185" s="50"/>
      <x:c r="H185" s="53" t="str">
        <x:f>IF(COUNTA(A185:D185,F185:G185)=0,"",IF(OR(A185="",B185=""),"Compte / libellé requis",IF(NOT(AND(LEN(TRIM(A185))&gt;=3,OR(LEFT(TRIM(A185),1)="1",LEFT(TRIM(A185),1)="2",LEFT(TRIM(A185),1)="3",LEFT(TRIM(A185),1)="4",LEFT(TRIM(A185),1)="5",LEFT(TRIM(A185),1)="6",LEFT(TRIM(A185),1)="7",LEFT(TRIM(A185),1)="8",LEFT(TRIM(A185),1)="9"))),"Compte à corriger",IF(NOT(AND(OR(C185="",ISNUMBER(C185)),OR(D185="",ISNUMBER(D185)),COUNT(C185:D185)&gt;0,C185&gt;=0,D185&gt;=0)),"Soldes à corriger",IF(COUNTIFS($A$14:$A$513,A185,$B$14:$B$513,B185,$C$14:$C$513,C185,$D$14:$D$513,D185,$F$14:$F$513,F185,$G$14:$G$513,G185)&gt;1,"Doublon exact",IF(AND(F185&lt;&gt;"",F185&lt;&gt;"Charge TS",F185&lt;&gt;"Dette TS",F185&lt;&gt;"Autre"),"Choix à corriger",IF(AND(F185="Charge TS",LEFT(TRIM(A185),4)&lt;&gt;"6311"),"Compte charge incohérent",IF(AND(F185="Dette TS",LEFT(TRIM(A185),3)&lt;&gt;"447"),"Compte dette incohérent",IF(AND(OR(LEFT(TRIM(A185),4)="6311",LEFT(TRIM(A185),3)="447"),F185=""),"TS à qualifier","Prêt")))))))))</x:f>
      </x:c>
    </x:row>
    <x:row r="186" ht="35" customHeight="1">
      <x:c r="A186" s="41"/>
      <x:c r="B186" s="50"/>
      <x:c r="C186" s="45"/>
      <x:c r="D186" s="45"/>
      <x:c r="E186" s="46" t="str">
        <x:f>IF(COUNTA(A186:D186)=0,"",IF(AND(OR(C186="",ISNUMBER(C186)),OR(D186="",ISNUMBER(D186)),COUNT(C186:D186)&gt;0,C186&gt;=0,D186&gt;=0),SUM(C186)-SUM(D186),""))</x:f>
      </x:c>
      <x:c r="F186" s="38"/>
      <x:c r="G186" s="50"/>
      <x:c r="H186" s="53" t="str">
        <x:f>IF(COUNTA(A186:D186,F186:G186)=0,"",IF(OR(A186="",B186=""),"Compte / libellé requis",IF(NOT(AND(LEN(TRIM(A186))&gt;=3,OR(LEFT(TRIM(A186),1)="1",LEFT(TRIM(A186),1)="2",LEFT(TRIM(A186),1)="3",LEFT(TRIM(A186),1)="4",LEFT(TRIM(A186),1)="5",LEFT(TRIM(A186),1)="6",LEFT(TRIM(A186),1)="7",LEFT(TRIM(A186),1)="8",LEFT(TRIM(A186),1)="9"))),"Compte à corriger",IF(NOT(AND(OR(C186="",ISNUMBER(C186)),OR(D186="",ISNUMBER(D186)),COUNT(C186:D186)&gt;0,C186&gt;=0,D186&gt;=0)),"Soldes à corriger",IF(COUNTIFS($A$14:$A$513,A186,$B$14:$B$513,B186,$C$14:$C$513,C186,$D$14:$D$513,D186,$F$14:$F$513,F186,$G$14:$G$513,G186)&gt;1,"Doublon exact",IF(AND(F186&lt;&gt;"",F186&lt;&gt;"Charge TS",F186&lt;&gt;"Dette TS",F186&lt;&gt;"Autre"),"Choix à corriger",IF(AND(F186="Charge TS",LEFT(TRIM(A186),4)&lt;&gt;"6311"),"Compte charge incohérent",IF(AND(F186="Dette TS",LEFT(TRIM(A186),3)&lt;&gt;"447"),"Compte dette incohérent",IF(AND(OR(LEFT(TRIM(A186),4)="6311",LEFT(TRIM(A186),3)="447"),F186=""),"TS à qualifier","Prêt")))))))))</x:f>
      </x:c>
    </x:row>
    <x:row r="187" ht="35" customHeight="1">
      <x:c r="A187" s="41"/>
      <x:c r="B187" s="50"/>
      <x:c r="C187" s="45"/>
      <x:c r="D187" s="45"/>
      <x:c r="E187" s="46" t="str">
        <x:f>IF(COUNTA(A187:D187)=0,"",IF(AND(OR(C187="",ISNUMBER(C187)),OR(D187="",ISNUMBER(D187)),COUNT(C187:D187)&gt;0,C187&gt;=0,D187&gt;=0),SUM(C187)-SUM(D187),""))</x:f>
      </x:c>
      <x:c r="F187" s="38"/>
      <x:c r="G187" s="50"/>
      <x:c r="H187" s="53" t="str">
        <x:f>IF(COUNTA(A187:D187,F187:G187)=0,"",IF(OR(A187="",B187=""),"Compte / libellé requis",IF(NOT(AND(LEN(TRIM(A187))&gt;=3,OR(LEFT(TRIM(A187),1)="1",LEFT(TRIM(A187),1)="2",LEFT(TRIM(A187),1)="3",LEFT(TRIM(A187),1)="4",LEFT(TRIM(A187),1)="5",LEFT(TRIM(A187),1)="6",LEFT(TRIM(A187),1)="7",LEFT(TRIM(A187),1)="8",LEFT(TRIM(A187),1)="9"))),"Compte à corriger",IF(NOT(AND(OR(C187="",ISNUMBER(C187)),OR(D187="",ISNUMBER(D187)),COUNT(C187:D187)&gt;0,C187&gt;=0,D187&gt;=0)),"Soldes à corriger",IF(COUNTIFS($A$14:$A$513,A187,$B$14:$B$513,B187,$C$14:$C$513,C187,$D$14:$D$513,D187,$F$14:$F$513,F187,$G$14:$G$513,G187)&gt;1,"Doublon exact",IF(AND(F187&lt;&gt;"",F187&lt;&gt;"Charge TS",F187&lt;&gt;"Dette TS",F187&lt;&gt;"Autre"),"Choix à corriger",IF(AND(F187="Charge TS",LEFT(TRIM(A187),4)&lt;&gt;"6311"),"Compte charge incohérent",IF(AND(F187="Dette TS",LEFT(TRIM(A187),3)&lt;&gt;"447"),"Compte dette incohérent",IF(AND(OR(LEFT(TRIM(A187),4)="6311",LEFT(TRIM(A187),3)="447"),F187=""),"TS à qualifier","Prêt")))))))))</x:f>
      </x:c>
    </x:row>
    <x:row r="188" ht="35" customHeight="1">
      <x:c r="A188" s="41"/>
      <x:c r="B188" s="50"/>
      <x:c r="C188" s="45"/>
      <x:c r="D188" s="45"/>
      <x:c r="E188" s="46" t="str">
        <x:f>IF(COUNTA(A188:D188)=0,"",IF(AND(OR(C188="",ISNUMBER(C188)),OR(D188="",ISNUMBER(D188)),COUNT(C188:D188)&gt;0,C188&gt;=0,D188&gt;=0),SUM(C188)-SUM(D188),""))</x:f>
      </x:c>
      <x:c r="F188" s="38"/>
      <x:c r="G188" s="50"/>
      <x:c r="H188" s="53" t="str">
        <x:f>IF(COUNTA(A188:D188,F188:G188)=0,"",IF(OR(A188="",B188=""),"Compte / libellé requis",IF(NOT(AND(LEN(TRIM(A188))&gt;=3,OR(LEFT(TRIM(A188),1)="1",LEFT(TRIM(A188),1)="2",LEFT(TRIM(A188),1)="3",LEFT(TRIM(A188),1)="4",LEFT(TRIM(A188),1)="5",LEFT(TRIM(A188),1)="6",LEFT(TRIM(A188),1)="7",LEFT(TRIM(A188),1)="8",LEFT(TRIM(A188),1)="9"))),"Compte à corriger",IF(NOT(AND(OR(C188="",ISNUMBER(C188)),OR(D188="",ISNUMBER(D188)),COUNT(C188:D188)&gt;0,C188&gt;=0,D188&gt;=0)),"Soldes à corriger",IF(COUNTIFS($A$14:$A$513,A188,$B$14:$B$513,B188,$C$14:$C$513,C188,$D$14:$D$513,D188,$F$14:$F$513,F188,$G$14:$G$513,G188)&gt;1,"Doublon exact",IF(AND(F188&lt;&gt;"",F188&lt;&gt;"Charge TS",F188&lt;&gt;"Dette TS",F188&lt;&gt;"Autre"),"Choix à corriger",IF(AND(F188="Charge TS",LEFT(TRIM(A188),4)&lt;&gt;"6311"),"Compte charge incohérent",IF(AND(F188="Dette TS",LEFT(TRIM(A188),3)&lt;&gt;"447"),"Compte dette incohérent",IF(AND(OR(LEFT(TRIM(A188),4)="6311",LEFT(TRIM(A188),3)="447"),F188=""),"TS à qualifier","Prêt")))))))))</x:f>
      </x:c>
    </x:row>
    <x:row r="189" ht="35" customHeight="1">
      <x:c r="A189" s="41"/>
      <x:c r="B189" s="50"/>
      <x:c r="C189" s="45"/>
      <x:c r="D189" s="45"/>
      <x:c r="E189" s="46" t="str">
        <x:f>IF(COUNTA(A189:D189)=0,"",IF(AND(OR(C189="",ISNUMBER(C189)),OR(D189="",ISNUMBER(D189)),COUNT(C189:D189)&gt;0,C189&gt;=0,D189&gt;=0),SUM(C189)-SUM(D189),""))</x:f>
      </x:c>
      <x:c r="F189" s="38"/>
      <x:c r="G189" s="50"/>
      <x:c r="H189" s="53" t="str">
        <x:f>IF(COUNTA(A189:D189,F189:G189)=0,"",IF(OR(A189="",B189=""),"Compte / libellé requis",IF(NOT(AND(LEN(TRIM(A189))&gt;=3,OR(LEFT(TRIM(A189),1)="1",LEFT(TRIM(A189),1)="2",LEFT(TRIM(A189),1)="3",LEFT(TRIM(A189),1)="4",LEFT(TRIM(A189),1)="5",LEFT(TRIM(A189),1)="6",LEFT(TRIM(A189),1)="7",LEFT(TRIM(A189),1)="8",LEFT(TRIM(A189),1)="9"))),"Compte à corriger",IF(NOT(AND(OR(C189="",ISNUMBER(C189)),OR(D189="",ISNUMBER(D189)),COUNT(C189:D189)&gt;0,C189&gt;=0,D189&gt;=0)),"Soldes à corriger",IF(COUNTIFS($A$14:$A$513,A189,$B$14:$B$513,B189,$C$14:$C$513,C189,$D$14:$D$513,D189,$F$14:$F$513,F189,$G$14:$G$513,G189)&gt;1,"Doublon exact",IF(AND(F189&lt;&gt;"",F189&lt;&gt;"Charge TS",F189&lt;&gt;"Dette TS",F189&lt;&gt;"Autre"),"Choix à corriger",IF(AND(F189="Charge TS",LEFT(TRIM(A189),4)&lt;&gt;"6311"),"Compte charge incohérent",IF(AND(F189="Dette TS",LEFT(TRIM(A189),3)&lt;&gt;"447"),"Compte dette incohérent",IF(AND(OR(LEFT(TRIM(A189),4)="6311",LEFT(TRIM(A189),3)="447"),F189=""),"TS à qualifier","Prêt")))))))))</x:f>
      </x:c>
    </x:row>
    <x:row r="190" ht="35" customHeight="1">
      <x:c r="A190" s="41"/>
      <x:c r="B190" s="50"/>
      <x:c r="C190" s="45"/>
      <x:c r="D190" s="45"/>
      <x:c r="E190" s="46" t="str">
        <x:f>IF(COUNTA(A190:D190)=0,"",IF(AND(OR(C190="",ISNUMBER(C190)),OR(D190="",ISNUMBER(D190)),COUNT(C190:D190)&gt;0,C190&gt;=0,D190&gt;=0),SUM(C190)-SUM(D190),""))</x:f>
      </x:c>
      <x:c r="F190" s="38"/>
      <x:c r="G190" s="50"/>
      <x:c r="H190" s="53" t="str">
        <x:f>IF(COUNTA(A190:D190,F190:G190)=0,"",IF(OR(A190="",B190=""),"Compte / libellé requis",IF(NOT(AND(LEN(TRIM(A190))&gt;=3,OR(LEFT(TRIM(A190),1)="1",LEFT(TRIM(A190),1)="2",LEFT(TRIM(A190),1)="3",LEFT(TRIM(A190),1)="4",LEFT(TRIM(A190),1)="5",LEFT(TRIM(A190),1)="6",LEFT(TRIM(A190),1)="7",LEFT(TRIM(A190),1)="8",LEFT(TRIM(A190),1)="9"))),"Compte à corriger",IF(NOT(AND(OR(C190="",ISNUMBER(C190)),OR(D190="",ISNUMBER(D190)),COUNT(C190:D190)&gt;0,C190&gt;=0,D190&gt;=0)),"Soldes à corriger",IF(COUNTIFS($A$14:$A$513,A190,$B$14:$B$513,B190,$C$14:$C$513,C190,$D$14:$D$513,D190,$F$14:$F$513,F190,$G$14:$G$513,G190)&gt;1,"Doublon exact",IF(AND(F190&lt;&gt;"",F190&lt;&gt;"Charge TS",F190&lt;&gt;"Dette TS",F190&lt;&gt;"Autre"),"Choix à corriger",IF(AND(F190="Charge TS",LEFT(TRIM(A190),4)&lt;&gt;"6311"),"Compte charge incohérent",IF(AND(F190="Dette TS",LEFT(TRIM(A190),3)&lt;&gt;"447"),"Compte dette incohérent",IF(AND(OR(LEFT(TRIM(A190),4)="6311",LEFT(TRIM(A190),3)="447"),F190=""),"TS à qualifier","Prêt")))))))))</x:f>
      </x:c>
    </x:row>
    <x:row r="191" ht="35" customHeight="1">
      <x:c r="A191" s="41"/>
      <x:c r="B191" s="50"/>
      <x:c r="C191" s="45"/>
      <x:c r="D191" s="45"/>
      <x:c r="E191" s="46" t="str">
        <x:f>IF(COUNTA(A191:D191)=0,"",IF(AND(OR(C191="",ISNUMBER(C191)),OR(D191="",ISNUMBER(D191)),COUNT(C191:D191)&gt;0,C191&gt;=0,D191&gt;=0),SUM(C191)-SUM(D191),""))</x:f>
      </x:c>
      <x:c r="F191" s="38"/>
      <x:c r="G191" s="50"/>
      <x:c r="H191" s="53" t="str">
        <x:f>IF(COUNTA(A191:D191,F191:G191)=0,"",IF(OR(A191="",B191=""),"Compte / libellé requis",IF(NOT(AND(LEN(TRIM(A191))&gt;=3,OR(LEFT(TRIM(A191),1)="1",LEFT(TRIM(A191),1)="2",LEFT(TRIM(A191),1)="3",LEFT(TRIM(A191),1)="4",LEFT(TRIM(A191),1)="5",LEFT(TRIM(A191),1)="6",LEFT(TRIM(A191),1)="7",LEFT(TRIM(A191),1)="8",LEFT(TRIM(A191),1)="9"))),"Compte à corriger",IF(NOT(AND(OR(C191="",ISNUMBER(C191)),OR(D191="",ISNUMBER(D191)),COUNT(C191:D191)&gt;0,C191&gt;=0,D191&gt;=0)),"Soldes à corriger",IF(COUNTIFS($A$14:$A$513,A191,$B$14:$B$513,B191,$C$14:$C$513,C191,$D$14:$D$513,D191,$F$14:$F$513,F191,$G$14:$G$513,G191)&gt;1,"Doublon exact",IF(AND(F191&lt;&gt;"",F191&lt;&gt;"Charge TS",F191&lt;&gt;"Dette TS",F191&lt;&gt;"Autre"),"Choix à corriger",IF(AND(F191="Charge TS",LEFT(TRIM(A191),4)&lt;&gt;"6311"),"Compte charge incohérent",IF(AND(F191="Dette TS",LEFT(TRIM(A191),3)&lt;&gt;"447"),"Compte dette incohérent",IF(AND(OR(LEFT(TRIM(A191),4)="6311",LEFT(TRIM(A191),3)="447"),F191=""),"TS à qualifier","Prêt")))))))))</x:f>
      </x:c>
    </x:row>
    <x:row r="192" ht="35" customHeight="1">
      <x:c r="A192" s="41"/>
      <x:c r="B192" s="50"/>
      <x:c r="C192" s="45"/>
      <x:c r="D192" s="45"/>
      <x:c r="E192" s="46" t="str">
        <x:f>IF(COUNTA(A192:D192)=0,"",IF(AND(OR(C192="",ISNUMBER(C192)),OR(D192="",ISNUMBER(D192)),COUNT(C192:D192)&gt;0,C192&gt;=0,D192&gt;=0),SUM(C192)-SUM(D192),""))</x:f>
      </x:c>
      <x:c r="F192" s="38"/>
      <x:c r="G192" s="50"/>
      <x:c r="H192" s="53" t="str">
        <x:f>IF(COUNTA(A192:D192,F192:G192)=0,"",IF(OR(A192="",B192=""),"Compte / libellé requis",IF(NOT(AND(LEN(TRIM(A192))&gt;=3,OR(LEFT(TRIM(A192),1)="1",LEFT(TRIM(A192),1)="2",LEFT(TRIM(A192),1)="3",LEFT(TRIM(A192),1)="4",LEFT(TRIM(A192),1)="5",LEFT(TRIM(A192),1)="6",LEFT(TRIM(A192),1)="7",LEFT(TRIM(A192),1)="8",LEFT(TRIM(A192),1)="9"))),"Compte à corriger",IF(NOT(AND(OR(C192="",ISNUMBER(C192)),OR(D192="",ISNUMBER(D192)),COUNT(C192:D192)&gt;0,C192&gt;=0,D192&gt;=0)),"Soldes à corriger",IF(COUNTIFS($A$14:$A$513,A192,$B$14:$B$513,B192,$C$14:$C$513,C192,$D$14:$D$513,D192,$F$14:$F$513,F192,$G$14:$G$513,G192)&gt;1,"Doublon exact",IF(AND(F192&lt;&gt;"",F192&lt;&gt;"Charge TS",F192&lt;&gt;"Dette TS",F192&lt;&gt;"Autre"),"Choix à corriger",IF(AND(F192="Charge TS",LEFT(TRIM(A192),4)&lt;&gt;"6311"),"Compte charge incohérent",IF(AND(F192="Dette TS",LEFT(TRIM(A192),3)&lt;&gt;"447"),"Compte dette incohérent",IF(AND(OR(LEFT(TRIM(A192),4)="6311",LEFT(TRIM(A192),3)="447"),F192=""),"TS à qualifier","Prêt")))))))))</x:f>
      </x:c>
    </x:row>
    <x:row r="193" ht="35" customHeight="1">
      <x:c r="A193" s="41"/>
      <x:c r="B193" s="50"/>
      <x:c r="C193" s="45"/>
      <x:c r="D193" s="45"/>
      <x:c r="E193" s="46" t="str">
        <x:f>IF(COUNTA(A193:D193)=0,"",IF(AND(OR(C193="",ISNUMBER(C193)),OR(D193="",ISNUMBER(D193)),COUNT(C193:D193)&gt;0,C193&gt;=0,D193&gt;=0),SUM(C193)-SUM(D193),""))</x:f>
      </x:c>
      <x:c r="F193" s="38"/>
      <x:c r="G193" s="50"/>
      <x:c r="H193" s="53" t="str">
        <x:f>IF(COUNTA(A193:D193,F193:G193)=0,"",IF(OR(A193="",B193=""),"Compte / libellé requis",IF(NOT(AND(LEN(TRIM(A193))&gt;=3,OR(LEFT(TRIM(A193),1)="1",LEFT(TRIM(A193),1)="2",LEFT(TRIM(A193),1)="3",LEFT(TRIM(A193),1)="4",LEFT(TRIM(A193),1)="5",LEFT(TRIM(A193),1)="6",LEFT(TRIM(A193),1)="7",LEFT(TRIM(A193),1)="8",LEFT(TRIM(A193),1)="9"))),"Compte à corriger",IF(NOT(AND(OR(C193="",ISNUMBER(C193)),OR(D193="",ISNUMBER(D193)),COUNT(C193:D193)&gt;0,C193&gt;=0,D193&gt;=0)),"Soldes à corriger",IF(COUNTIFS($A$14:$A$513,A193,$B$14:$B$513,B193,$C$14:$C$513,C193,$D$14:$D$513,D193,$F$14:$F$513,F193,$G$14:$G$513,G193)&gt;1,"Doublon exact",IF(AND(F193&lt;&gt;"",F193&lt;&gt;"Charge TS",F193&lt;&gt;"Dette TS",F193&lt;&gt;"Autre"),"Choix à corriger",IF(AND(F193="Charge TS",LEFT(TRIM(A193),4)&lt;&gt;"6311"),"Compte charge incohérent",IF(AND(F193="Dette TS",LEFT(TRIM(A193),3)&lt;&gt;"447"),"Compte dette incohérent",IF(AND(OR(LEFT(TRIM(A193),4)="6311",LEFT(TRIM(A193),3)="447"),F193=""),"TS à qualifier","Prêt")))))))))</x:f>
      </x:c>
    </x:row>
    <x:row r="194" ht="35" customHeight="1">
      <x:c r="A194" s="41"/>
      <x:c r="B194" s="50"/>
      <x:c r="C194" s="45"/>
      <x:c r="D194" s="45"/>
      <x:c r="E194" s="46" t="str">
        <x:f>IF(COUNTA(A194:D194)=0,"",IF(AND(OR(C194="",ISNUMBER(C194)),OR(D194="",ISNUMBER(D194)),COUNT(C194:D194)&gt;0,C194&gt;=0,D194&gt;=0),SUM(C194)-SUM(D194),""))</x:f>
      </x:c>
      <x:c r="F194" s="38"/>
      <x:c r="G194" s="50"/>
      <x:c r="H194" s="53" t="str">
        <x:f>IF(COUNTA(A194:D194,F194:G194)=0,"",IF(OR(A194="",B194=""),"Compte / libellé requis",IF(NOT(AND(LEN(TRIM(A194))&gt;=3,OR(LEFT(TRIM(A194),1)="1",LEFT(TRIM(A194),1)="2",LEFT(TRIM(A194),1)="3",LEFT(TRIM(A194),1)="4",LEFT(TRIM(A194),1)="5",LEFT(TRIM(A194),1)="6",LEFT(TRIM(A194),1)="7",LEFT(TRIM(A194),1)="8",LEFT(TRIM(A194),1)="9"))),"Compte à corriger",IF(NOT(AND(OR(C194="",ISNUMBER(C194)),OR(D194="",ISNUMBER(D194)),COUNT(C194:D194)&gt;0,C194&gt;=0,D194&gt;=0)),"Soldes à corriger",IF(COUNTIFS($A$14:$A$513,A194,$B$14:$B$513,B194,$C$14:$C$513,C194,$D$14:$D$513,D194,$F$14:$F$513,F194,$G$14:$G$513,G194)&gt;1,"Doublon exact",IF(AND(F194&lt;&gt;"",F194&lt;&gt;"Charge TS",F194&lt;&gt;"Dette TS",F194&lt;&gt;"Autre"),"Choix à corriger",IF(AND(F194="Charge TS",LEFT(TRIM(A194),4)&lt;&gt;"6311"),"Compte charge incohérent",IF(AND(F194="Dette TS",LEFT(TRIM(A194),3)&lt;&gt;"447"),"Compte dette incohérent",IF(AND(OR(LEFT(TRIM(A194),4)="6311",LEFT(TRIM(A194),3)="447"),F194=""),"TS à qualifier","Prêt")))))))))</x:f>
      </x:c>
    </x:row>
    <x:row r="195" ht="35" customHeight="1">
      <x:c r="A195" s="41"/>
      <x:c r="B195" s="50"/>
      <x:c r="C195" s="45"/>
      <x:c r="D195" s="45"/>
      <x:c r="E195" s="46" t="str">
        <x:f>IF(COUNTA(A195:D195)=0,"",IF(AND(OR(C195="",ISNUMBER(C195)),OR(D195="",ISNUMBER(D195)),COUNT(C195:D195)&gt;0,C195&gt;=0,D195&gt;=0),SUM(C195)-SUM(D195),""))</x:f>
      </x:c>
      <x:c r="F195" s="38"/>
      <x:c r="G195" s="50"/>
      <x:c r="H195" s="53" t="str">
        <x:f>IF(COUNTA(A195:D195,F195:G195)=0,"",IF(OR(A195="",B195=""),"Compte / libellé requis",IF(NOT(AND(LEN(TRIM(A195))&gt;=3,OR(LEFT(TRIM(A195),1)="1",LEFT(TRIM(A195),1)="2",LEFT(TRIM(A195),1)="3",LEFT(TRIM(A195),1)="4",LEFT(TRIM(A195),1)="5",LEFT(TRIM(A195),1)="6",LEFT(TRIM(A195),1)="7",LEFT(TRIM(A195),1)="8",LEFT(TRIM(A195),1)="9"))),"Compte à corriger",IF(NOT(AND(OR(C195="",ISNUMBER(C195)),OR(D195="",ISNUMBER(D195)),COUNT(C195:D195)&gt;0,C195&gt;=0,D195&gt;=0)),"Soldes à corriger",IF(COUNTIFS($A$14:$A$513,A195,$B$14:$B$513,B195,$C$14:$C$513,C195,$D$14:$D$513,D195,$F$14:$F$513,F195,$G$14:$G$513,G195)&gt;1,"Doublon exact",IF(AND(F195&lt;&gt;"",F195&lt;&gt;"Charge TS",F195&lt;&gt;"Dette TS",F195&lt;&gt;"Autre"),"Choix à corriger",IF(AND(F195="Charge TS",LEFT(TRIM(A195),4)&lt;&gt;"6311"),"Compte charge incohérent",IF(AND(F195="Dette TS",LEFT(TRIM(A195),3)&lt;&gt;"447"),"Compte dette incohérent",IF(AND(OR(LEFT(TRIM(A195),4)="6311",LEFT(TRIM(A195),3)="447"),F195=""),"TS à qualifier","Prêt")))))))))</x:f>
      </x:c>
    </x:row>
    <x:row r="196" ht="35" customHeight="1">
      <x:c r="A196" s="41"/>
      <x:c r="B196" s="50"/>
      <x:c r="C196" s="45"/>
      <x:c r="D196" s="45"/>
      <x:c r="E196" s="46" t="str">
        <x:f>IF(COUNTA(A196:D196)=0,"",IF(AND(OR(C196="",ISNUMBER(C196)),OR(D196="",ISNUMBER(D196)),COUNT(C196:D196)&gt;0,C196&gt;=0,D196&gt;=0),SUM(C196)-SUM(D196),""))</x:f>
      </x:c>
      <x:c r="F196" s="38"/>
      <x:c r="G196" s="50"/>
      <x:c r="H196" s="53" t="str">
        <x:f>IF(COUNTA(A196:D196,F196:G196)=0,"",IF(OR(A196="",B196=""),"Compte / libellé requis",IF(NOT(AND(LEN(TRIM(A196))&gt;=3,OR(LEFT(TRIM(A196),1)="1",LEFT(TRIM(A196),1)="2",LEFT(TRIM(A196),1)="3",LEFT(TRIM(A196),1)="4",LEFT(TRIM(A196),1)="5",LEFT(TRIM(A196),1)="6",LEFT(TRIM(A196),1)="7",LEFT(TRIM(A196),1)="8",LEFT(TRIM(A196),1)="9"))),"Compte à corriger",IF(NOT(AND(OR(C196="",ISNUMBER(C196)),OR(D196="",ISNUMBER(D196)),COUNT(C196:D196)&gt;0,C196&gt;=0,D196&gt;=0)),"Soldes à corriger",IF(COUNTIFS($A$14:$A$513,A196,$B$14:$B$513,B196,$C$14:$C$513,C196,$D$14:$D$513,D196,$F$14:$F$513,F196,$G$14:$G$513,G196)&gt;1,"Doublon exact",IF(AND(F196&lt;&gt;"",F196&lt;&gt;"Charge TS",F196&lt;&gt;"Dette TS",F196&lt;&gt;"Autre"),"Choix à corriger",IF(AND(F196="Charge TS",LEFT(TRIM(A196),4)&lt;&gt;"6311"),"Compte charge incohérent",IF(AND(F196="Dette TS",LEFT(TRIM(A196),3)&lt;&gt;"447"),"Compte dette incohérent",IF(AND(OR(LEFT(TRIM(A196),4)="6311",LEFT(TRIM(A196),3)="447"),F196=""),"TS à qualifier","Prêt")))))))))</x:f>
      </x:c>
    </x:row>
    <x:row r="197" ht="35" customHeight="1">
      <x:c r="A197" s="41"/>
      <x:c r="B197" s="50"/>
      <x:c r="C197" s="45"/>
      <x:c r="D197" s="45"/>
      <x:c r="E197" s="46" t="str">
        <x:f>IF(COUNTA(A197:D197)=0,"",IF(AND(OR(C197="",ISNUMBER(C197)),OR(D197="",ISNUMBER(D197)),COUNT(C197:D197)&gt;0,C197&gt;=0,D197&gt;=0),SUM(C197)-SUM(D197),""))</x:f>
      </x:c>
      <x:c r="F197" s="38"/>
      <x:c r="G197" s="50"/>
      <x:c r="H197" s="53" t="str">
        <x:f>IF(COUNTA(A197:D197,F197:G197)=0,"",IF(OR(A197="",B197=""),"Compte / libellé requis",IF(NOT(AND(LEN(TRIM(A197))&gt;=3,OR(LEFT(TRIM(A197),1)="1",LEFT(TRIM(A197),1)="2",LEFT(TRIM(A197),1)="3",LEFT(TRIM(A197),1)="4",LEFT(TRIM(A197),1)="5",LEFT(TRIM(A197),1)="6",LEFT(TRIM(A197),1)="7",LEFT(TRIM(A197),1)="8",LEFT(TRIM(A197),1)="9"))),"Compte à corriger",IF(NOT(AND(OR(C197="",ISNUMBER(C197)),OR(D197="",ISNUMBER(D197)),COUNT(C197:D197)&gt;0,C197&gt;=0,D197&gt;=0)),"Soldes à corriger",IF(COUNTIFS($A$14:$A$513,A197,$B$14:$B$513,B197,$C$14:$C$513,C197,$D$14:$D$513,D197,$F$14:$F$513,F197,$G$14:$G$513,G197)&gt;1,"Doublon exact",IF(AND(F197&lt;&gt;"",F197&lt;&gt;"Charge TS",F197&lt;&gt;"Dette TS",F197&lt;&gt;"Autre"),"Choix à corriger",IF(AND(F197="Charge TS",LEFT(TRIM(A197),4)&lt;&gt;"6311"),"Compte charge incohérent",IF(AND(F197="Dette TS",LEFT(TRIM(A197),3)&lt;&gt;"447"),"Compte dette incohérent",IF(AND(OR(LEFT(TRIM(A197),4)="6311",LEFT(TRIM(A197),3)="447"),F197=""),"TS à qualifier","Prêt")))))))))</x:f>
      </x:c>
    </x:row>
    <x:row r="198" ht="35" customHeight="1">
      <x:c r="A198" s="41"/>
      <x:c r="B198" s="50"/>
      <x:c r="C198" s="45"/>
      <x:c r="D198" s="45"/>
      <x:c r="E198" s="46" t="str">
        <x:f>IF(COUNTA(A198:D198)=0,"",IF(AND(OR(C198="",ISNUMBER(C198)),OR(D198="",ISNUMBER(D198)),COUNT(C198:D198)&gt;0,C198&gt;=0,D198&gt;=0),SUM(C198)-SUM(D198),""))</x:f>
      </x:c>
      <x:c r="F198" s="38"/>
      <x:c r="G198" s="50"/>
      <x:c r="H198" s="53" t="str">
        <x:f>IF(COUNTA(A198:D198,F198:G198)=0,"",IF(OR(A198="",B198=""),"Compte / libellé requis",IF(NOT(AND(LEN(TRIM(A198))&gt;=3,OR(LEFT(TRIM(A198),1)="1",LEFT(TRIM(A198),1)="2",LEFT(TRIM(A198),1)="3",LEFT(TRIM(A198),1)="4",LEFT(TRIM(A198),1)="5",LEFT(TRIM(A198),1)="6",LEFT(TRIM(A198),1)="7",LEFT(TRIM(A198),1)="8",LEFT(TRIM(A198),1)="9"))),"Compte à corriger",IF(NOT(AND(OR(C198="",ISNUMBER(C198)),OR(D198="",ISNUMBER(D198)),COUNT(C198:D198)&gt;0,C198&gt;=0,D198&gt;=0)),"Soldes à corriger",IF(COUNTIFS($A$14:$A$513,A198,$B$14:$B$513,B198,$C$14:$C$513,C198,$D$14:$D$513,D198,$F$14:$F$513,F198,$G$14:$G$513,G198)&gt;1,"Doublon exact",IF(AND(F198&lt;&gt;"",F198&lt;&gt;"Charge TS",F198&lt;&gt;"Dette TS",F198&lt;&gt;"Autre"),"Choix à corriger",IF(AND(F198="Charge TS",LEFT(TRIM(A198),4)&lt;&gt;"6311"),"Compte charge incohérent",IF(AND(F198="Dette TS",LEFT(TRIM(A198),3)&lt;&gt;"447"),"Compte dette incohérent",IF(AND(OR(LEFT(TRIM(A198),4)="6311",LEFT(TRIM(A198),3)="447"),F198=""),"TS à qualifier","Prêt")))))))))</x:f>
      </x:c>
    </x:row>
    <x:row r="199" ht="35" customHeight="1">
      <x:c r="A199" s="41"/>
      <x:c r="B199" s="50"/>
      <x:c r="C199" s="45"/>
      <x:c r="D199" s="45"/>
      <x:c r="E199" s="46" t="str">
        <x:f>IF(COUNTA(A199:D199)=0,"",IF(AND(OR(C199="",ISNUMBER(C199)),OR(D199="",ISNUMBER(D199)),COUNT(C199:D199)&gt;0,C199&gt;=0,D199&gt;=0),SUM(C199)-SUM(D199),""))</x:f>
      </x:c>
      <x:c r="F199" s="38"/>
      <x:c r="G199" s="50"/>
      <x:c r="H199" s="53" t="str">
        <x:f>IF(COUNTA(A199:D199,F199:G199)=0,"",IF(OR(A199="",B199=""),"Compte / libellé requis",IF(NOT(AND(LEN(TRIM(A199))&gt;=3,OR(LEFT(TRIM(A199),1)="1",LEFT(TRIM(A199),1)="2",LEFT(TRIM(A199),1)="3",LEFT(TRIM(A199),1)="4",LEFT(TRIM(A199),1)="5",LEFT(TRIM(A199),1)="6",LEFT(TRIM(A199),1)="7",LEFT(TRIM(A199),1)="8",LEFT(TRIM(A199),1)="9"))),"Compte à corriger",IF(NOT(AND(OR(C199="",ISNUMBER(C199)),OR(D199="",ISNUMBER(D199)),COUNT(C199:D199)&gt;0,C199&gt;=0,D199&gt;=0)),"Soldes à corriger",IF(COUNTIFS($A$14:$A$513,A199,$B$14:$B$513,B199,$C$14:$C$513,C199,$D$14:$D$513,D199,$F$14:$F$513,F199,$G$14:$G$513,G199)&gt;1,"Doublon exact",IF(AND(F199&lt;&gt;"",F199&lt;&gt;"Charge TS",F199&lt;&gt;"Dette TS",F199&lt;&gt;"Autre"),"Choix à corriger",IF(AND(F199="Charge TS",LEFT(TRIM(A199),4)&lt;&gt;"6311"),"Compte charge incohérent",IF(AND(F199="Dette TS",LEFT(TRIM(A199),3)&lt;&gt;"447"),"Compte dette incohérent",IF(AND(OR(LEFT(TRIM(A199),4)="6311",LEFT(TRIM(A199),3)="447"),F199=""),"TS à qualifier","Prêt")))))))))</x:f>
      </x:c>
    </x:row>
    <x:row r="200" ht="35" customHeight="1">
      <x:c r="A200" s="41"/>
      <x:c r="B200" s="50"/>
      <x:c r="C200" s="45"/>
      <x:c r="D200" s="45"/>
      <x:c r="E200" s="46" t="str">
        <x:f>IF(COUNTA(A200:D200)=0,"",IF(AND(OR(C200="",ISNUMBER(C200)),OR(D200="",ISNUMBER(D200)),COUNT(C200:D200)&gt;0,C200&gt;=0,D200&gt;=0),SUM(C200)-SUM(D200),""))</x:f>
      </x:c>
      <x:c r="F200" s="38"/>
      <x:c r="G200" s="50"/>
      <x:c r="H200" s="53" t="str">
        <x:f>IF(COUNTA(A200:D200,F200:G200)=0,"",IF(OR(A200="",B200=""),"Compte / libellé requis",IF(NOT(AND(LEN(TRIM(A200))&gt;=3,OR(LEFT(TRIM(A200),1)="1",LEFT(TRIM(A200),1)="2",LEFT(TRIM(A200),1)="3",LEFT(TRIM(A200),1)="4",LEFT(TRIM(A200),1)="5",LEFT(TRIM(A200),1)="6",LEFT(TRIM(A200),1)="7",LEFT(TRIM(A200),1)="8",LEFT(TRIM(A200),1)="9"))),"Compte à corriger",IF(NOT(AND(OR(C200="",ISNUMBER(C200)),OR(D200="",ISNUMBER(D200)),COUNT(C200:D200)&gt;0,C200&gt;=0,D200&gt;=0)),"Soldes à corriger",IF(COUNTIFS($A$14:$A$513,A200,$B$14:$B$513,B200,$C$14:$C$513,C200,$D$14:$D$513,D200,$F$14:$F$513,F200,$G$14:$G$513,G200)&gt;1,"Doublon exact",IF(AND(F200&lt;&gt;"",F200&lt;&gt;"Charge TS",F200&lt;&gt;"Dette TS",F200&lt;&gt;"Autre"),"Choix à corriger",IF(AND(F200="Charge TS",LEFT(TRIM(A200),4)&lt;&gt;"6311"),"Compte charge incohérent",IF(AND(F200="Dette TS",LEFT(TRIM(A200),3)&lt;&gt;"447"),"Compte dette incohérent",IF(AND(OR(LEFT(TRIM(A200),4)="6311",LEFT(TRIM(A200),3)="447"),F200=""),"TS à qualifier","Prêt")))))))))</x:f>
      </x:c>
    </x:row>
    <x:row r="201" ht="35" customHeight="1">
      <x:c r="A201" s="41"/>
      <x:c r="B201" s="50"/>
      <x:c r="C201" s="45"/>
      <x:c r="D201" s="45"/>
      <x:c r="E201" s="46" t="str">
        <x:f>IF(COUNTA(A201:D201)=0,"",IF(AND(OR(C201="",ISNUMBER(C201)),OR(D201="",ISNUMBER(D201)),COUNT(C201:D201)&gt;0,C201&gt;=0,D201&gt;=0),SUM(C201)-SUM(D201),""))</x:f>
      </x:c>
      <x:c r="F201" s="38"/>
      <x:c r="G201" s="50"/>
      <x:c r="H201" s="53" t="str">
        <x:f>IF(COUNTA(A201:D201,F201:G201)=0,"",IF(OR(A201="",B201=""),"Compte / libellé requis",IF(NOT(AND(LEN(TRIM(A201))&gt;=3,OR(LEFT(TRIM(A201),1)="1",LEFT(TRIM(A201),1)="2",LEFT(TRIM(A201),1)="3",LEFT(TRIM(A201),1)="4",LEFT(TRIM(A201),1)="5",LEFT(TRIM(A201),1)="6",LEFT(TRIM(A201),1)="7",LEFT(TRIM(A201),1)="8",LEFT(TRIM(A201),1)="9"))),"Compte à corriger",IF(NOT(AND(OR(C201="",ISNUMBER(C201)),OR(D201="",ISNUMBER(D201)),COUNT(C201:D201)&gt;0,C201&gt;=0,D201&gt;=0)),"Soldes à corriger",IF(COUNTIFS($A$14:$A$513,A201,$B$14:$B$513,B201,$C$14:$C$513,C201,$D$14:$D$513,D201,$F$14:$F$513,F201,$G$14:$G$513,G201)&gt;1,"Doublon exact",IF(AND(F201&lt;&gt;"",F201&lt;&gt;"Charge TS",F201&lt;&gt;"Dette TS",F201&lt;&gt;"Autre"),"Choix à corriger",IF(AND(F201="Charge TS",LEFT(TRIM(A201),4)&lt;&gt;"6311"),"Compte charge incohérent",IF(AND(F201="Dette TS",LEFT(TRIM(A201),3)&lt;&gt;"447"),"Compte dette incohérent",IF(AND(OR(LEFT(TRIM(A201),4)="6311",LEFT(TRIM(A201),3)="447"),F201=""),"TS à qualifier","Prêt")))))))))</x:f>
      </x:c>
    </x:row>
    <x:row r="202" ht="35" customHeight="1">
      <x:c r="A202" s="41"/>
      <x:c r="B202" s="50"/>
      <x:c r="C202" s="45"/>
      <x:c r="D202" s="45"/>
      <x:c r="E202" s="46" t="str">
        <x:f>IF(COUNTA(A202:D202)=0,"",IF(AND(OR(C202="",ISNUMBER(C202)),OR(D202="",ISNUMBER(D202)),COUNT(C202:D202)&gt;0,C202&gt;=0,D202&gt;=0),SUM(C202)-SUM(D202),""))</x:f>
      </x:c>
      <x:c r="F202" s="38"/>
      <x:c r="G202" s="50"/>
      <x:c r="H202" s="53" t="str">
        <x:f>IF(COUNTA(A202:D202,F202:G202)=0,"",IF(OR(A202="",B202=""),"Compte / libellé requis",IF(NOT(AND(LEN(TRIM(A202))&gt;=3,OR(LEFT(TRIM(A202),1)="1",LEFT(TRIM(A202),1)="2",LEFT(TRIM(A202),1)="3",LEFT(TRIM(A202),1)="4",LEFT(TRIM(A202),1)="5",LEFT(TRIM(A202),1)="6",LEFT(TRIM(A202),1)="7",LEFT(TRIM(A202),1)="8",LEFT(TRIM(A202),1)="9"))),"Compte à corriger",IF(NOT(AND(OR(C202="",ISNUMBER(C202)),OR(D202="",ISNUMBER(D202)),COUNT(C202:D202)&gt;0,C202&gt;=0,D202&gt;=0)),"Soldes à corriger",IF(COUNTIFS($A$14:$A$513,A202,$B$14:$B$513,B202,$C$14:$C$513,C202,$D$14:$D$513,D202,$F$14:$F$513,F202,$G$14:$G$513,G202)&gt;1,"Doublon exact",IF(AND(F202&lt;&gt;"",F202&lt;&gt;"Charge TS",F202&lt;&gt;"Dette TS",F202&lt;&gt;"Autre"),"Choix à corriger",IF(AND(F202="Charge TS",LEFT(TRIM(A202),4)&lt;&gt;"6311"),"Compte charge incohérent",IF(AND(F202="Dette TS",LEFT(TRIM(A202),3)&lt;&gt;"447"),"Compte dette incohérent",IF(AND(OR(LEFT(TRIM(A202),4)="6311",LEFT(TRIM(A202),3)="447"),F202=""),"TS à qualifier","Prêt")))))))))</x:f>
      </x:c>
    </x:row>
    <x:row r="203" ht="35" customHeight="1">
      <x:c r="A203" s="41"/>
      <x:c r="B203" s="50"/>
      <x:c r="C203" s="45"/>
      <x:c r="D203" s="45"/>
      <x:c r="E203" s="46" t="str">
        <x:f>IF(COUNTA(A203:D203)=0,"",IF(AND(OR(C203="",ISNUMBER(C203)),OR(D203="",ISNUMBER(D203)),COUNT(C203:D203)&gt;0,C203&gt;=0,D203&gt;=0),SUM(C203)-SUM(D203),""))</x:f>
      </x:c>
      <x:c r="F203" s="38"/>
      <x:c r="G203" s="50"/>
      <x:c r="H203" s="53" t="str">
        <x:f>IF(COUNTA(A203:D203,F203:G203)=0,"",IF(OR(A203="",B203=""),"Compte / libellé requis",IF(NOT(AND(LEN(TRIM(A203))&gt;=3,OR(LEFT(TRIM(A203),1)="1",LEFT(TRIM(A203),1)="2",LEFT(TRIM(A203),1)="3",LEFT(TRIM(A203),1)="4",LEFT(TRIM(A203),1)="5",LEFT(TRIM(A203),1)="6",LEFT(TRIM(A203),1)="7",LEFT(TRIM(A203),1)="8",LEFT(TRIM(A203),1)="9"))),"Compte à corriger",IF(NOT(AND(OR(C203="",ISNUMBER(C203)),OR(D203="",ISNUMBER(D203)),COUNT(C203:D203)&gt;0,C203&gt;=0,D203&gt;=0)),"Soldes à corriger",IF(COUNTIFS($A$14:$A$513,A203,$B$14:$B$513,B203,$C$14:$C$513,C203,$D$14:$D$513,D203,$F$14:$F$513,F203,$G$14:$G$513,G203)&gt;1,"Doublon exact",IF(AND(F203&lt;&gt;"",F203&lt;&gt;"Charge TS",F203&lt;&gt;"Dette TS",F203&lt;&gt;"Autre"),"Choix à corriger",IF(AND(F203="Charge TS",LEFT(TRIM(A203),4)&lt;&gt;"6311"),"Compte charge incohérent",IF(AND(F203="Dette TS",LEFT(TRIM(A203),3)&lt;&gt;"447"),"Compte dette incohérent",IF(AND(OR(LEFT(TRIM(A203),4)="6311",LEFT(TRIM(A203),3)="447"),F203=""),"TS à qualifier","Prêt")))))))))</x:f>
      </x:c>
    </x:row>
    <x:row r="204" ht="35" customHeight="1">
      <x:c r="A204" s="41"/>
      <x:c r="B204" s="50"/>
      <x:c r="C204" s="45"/>
      <x:c r="D204" s="45"/>
      <x:c r="E204" s="46" t="str">
        <x:f>IF(COUNTA(A204:D204)=0,"",IF(AND(OR(C204="",ISNUMBER(C204)),OR(D204="",ISNUMBER(D204)),COUNT(C204:D204)&gt;0,C204&gt;=0,D204&gt;=0),SUM(C204)-SUM(D204),""))</x:f>
      </x:c>
      <x:c r="F204" s="38"/>
      <x:c r="G204" s="50"/>
      <x:c r="H204" s="53" t="str">
        <x:f>IF(COUNTA(A204:D204,F204:G204)=0,"",IF(OR(A204="",B204=""),"Compte / libellé requis",IF(NOT(AND(LEN(TRIM(A204))&gt;=3,OR(LEFT(TRIM(A204),1)="1",LEFT(TRIM(A204),1)="2",LEFT(TRIM(A204),1)="3",LEFT(TRIM(A204),1)="4",LEFT(TRIM(A204),1)="5",LEFT(TRIM(A204),1)="6",LEFT(TRIM(A204),1)="7",LEFT(TRIM(A204),1)="8",LEFT(TRIM(A204),1)="9"))),"Compte à corriger",IF(NOT(AND(OR(C204="",ISNUMBER(C204)),OR(D204="",ISNUMBER(D204)),COUNT(C204:D204)&gt;0,C204&gt;=0,D204&gt;=0)),"Soldes à corriger",IF(COUNTIFS($A$14:$A$513,A204,$B$14:$B$513,B204,$C$14:$C$513,C204,$D$14:$D$513,D204,$F$14:$F$513,F204,$G$14:$G$513,G204)&gt;1,"Doublon exact",IF(AND(F204&lt;&gt;"",F204&lt;&gt;"Charge TS",F204&lt;&gt;"Dette TS",F204&lt;&gt;"Autre"),"Choix à corriger",IF(AND(F204="Charge TS",LEFT(TRIM(A204),4)&lt;&gt;"6311"),"Compte charge incohérent",IF(AND(F204="Dette TS",LEFT(TRIM(A204),3)&lt;&gt;"447"),"Compte dette incohérent",IF(AND(OR(LEFT(TRIM(A204),4)="6311",LEFT(TRIM(A204),3)="447"),F204=""),"TS à qualifier","Prêt")))))))))</x:f>
      </x:c>
    </x:row>
    <x:row r="205" ht="35" customHeight="1">
      <x:c r="A205" s="41"/>
      <x:c r="B205" s="50"/>
      <x:c r="C205" s="45"/>
      <x:c r="D205" s="45"/>
      <x:c r="E205" s="46" t="str">
        <x:f>IF(COUNTA(A205:D205)=0,"",IF(AND(OR(C205="",ISNUMBER(C205)),OR(D205="",ISNUMBER(D205)),COUNT(C205:D205)&gt;0,C205&gt;=0,D205&gt;=0),SUM(C205)-SUM(D205),""))</x:f>
      </x:c>
      <x:c r="F205" s="38"/>
      <x:c r="G205" s="50"/>
      <x:c r="H205" s="53" t="str">
        <x:f>IF(COUNTA(A205:D205,F205:G205)=0,"",IF(OR(A205="",B205=""),"Compte / libellé requis",IF(NOT(AND(LEN(TRIM(A205))&gt;=3,OR(LEFT(TRIM(A205),1)="1",LEFT(TRIM(A205),1)="2",LEFT(TRIM(A205),1)="3",LEFT(TRIM(A205),1)="4",LEFT(TRIM(A205),1)="5",LEFT(TRIM(A205),1)="6",LEFT(TRIM(A205),1)="7",LEFT(TRIM(A205),1)="8",LEFT(TRIM(A205),1)="9"))),"Compte à corriger",IF(NOT(AND(OR(C205="",ISNUMBER(C205)),OR(D205="",ISNUMBER(D205)),COUNT(C205:D205)&gt;0,C205&gt;=0,D205&gt;=0)),"Soldes à corriger",IF(COUNTIFS($A$14:$A$513,A205,$B$14:$B$513,B205,$C$14:$C$513,C205,$D$14:$D$513,D205,$F$14:$F$513,F205,$G$14:$G$513,G205)&gt;1,"Doublon exact",IF(AND(F205&lt;&gt;"",F205&lt;&gt;"Charge TS",F205&lt;&gt;"Dette TS",F205&lt;&gt;"Autre"),"Choix à corriger",IF(AND(F205="Charge TS",LEFT(TRIM(A205),4)&lt;&gt;"6311"),"Compte charge incohérent",IF(AND(F205="Dette TS",LEFT(TRIM(A205),3)&lt;&gt;"447"),"Compte dette incohérent",IF(AND(OR(LEFT(TRIM(A205),4)="6311",LEFT(TRIM(A205),3)="447"),F205=""),"TS à qualifier","Prêt")))))))))</x:f>
      </x:c>
    </x:row>
    <x:row r="206" ht="35" customHeight="1">
      <x:c r="A206" s="41"/>
      <x:c r="B206" s="50"/>
      <x:c r="C206" s="45"/>
      <x:c r="D206" s="45"/>
      <x:c r="E206" s="46" t="str">
        <x:f>IF(COUNTA(A206:D206)=0,"",IF(AND(OR(C206="",ISNUMBER(C206)),OR(D206="",ISNUMBER(D206)),COUNT(C206:D206)&gt;0,C206&gt;=0,D206&gt;=0),SUM(C206)-SUM(D206),""))</x:f>
      </x:c>
      <x:c r="F206" s="38"/>
      <x:c r="G206" s="50"/>
      <x:c r="H206" s="53" t="str">
        <x:f>IF(COUNTA(A206:D206,F206:G206)=0,"",IF(OR(A206="",B206=""),"Compte / libellé requis",IF(NOT(AND(LEN(TRIM(A206))&gt;=3,OR(LEFT(TRIM(A206),1)="1",LEFT(TRIM(A206),1)="2",LEFT(TRIM(A206),1)="3",LEFT(TRIM(A206),1)="4",LEFT(TRIM(A206),1)="5",LEFT(TRIM(A206),1)="6",LEFT(TRIM(A206),1)="7",LEFT(TRIM(A206),1)="8",LEFT(TRIM(A206),1)="9"))),"Compte à corriger",IF(NOT(AND(OR(C206="",ISNUMBER(C206)),OR(D206="",ISNUMBER(D206)),COUNT(C206:D206)&gt;0,C206&gt;=0,D206&gt;=0)),"Soldes à corriger",IF(COUNTIFS($A$14:$A$513,A206,$B$14:$B$513,B206,$C$14:$C$513,C206,$D$14:$D$513,D206,$F$14:$F$513,F206,$G$14:$G$513,G206)&gt;1,"Doublon exact",IF(AND(F206&lt;&gt;"",F206&lt;&gt;"Charge TS",F206&lt;&gt;"Dette TS",F206&lt;&gt;"Autre"),"Choix à corriger",IF(AND(F206="Charge TS",LEFT(TRIM(A206),4)&lt;&gt;"6311"),"Compte charge incohérent",IF(AND(F206="Dette TS",LEFT(TRIM(A206),3)&lt;&gt;"447"),"Compte dette incohérent",IF(AND(OR(LEFT(TRIM(A206),4)="6311",LEFT(TRIM(A206),3)="447"),F206=""),"TS à qualifier","Prêt")))))))))</x:f>
      </x:c>
    </x:row>
    <x:row r="207" ht="35" customHeight="1">
      <x:c r="A207" s="41"/>
      <x:c r="B207" s="50"/>
      <x:c r="C207" s="45"/>
      <x:c r="D207" s="45"/>
      <x:c r="E207" s="46" t="str">
        <x:f>IF(COUNTA(A207:D207)=0,"",IF(AND(OR(C207="",ISNUMBER(C207)),OR(D207="",ISNUMBER(D207)),COUNT(C207:D207)&gt;0,C207&gt;=0,D207&gt;=0),SUM(C207)-SUM(D207),""))</x:f>
      </x:c>
      <x:c r="F207" s="38"/>
      <x:c r="G207" s="50"/>
      <x:c r="H207" s="53" t="str">
        <x:f>IF(COUNTA(A207:D207,F207:G207)=0,"",IF(OR(A207="",B207=""),"Compte / libellé requis",IF(NOT(AND(LEN(TRIM(A207))&gt;=3,OR(LEFT(TRIM(A207),1)="1",LEFT(TRIM(A207),1)="2",LEFT(TRIM(A207),1)="3",LEFT(TRIM(A207),1)="4",LEFT(TRIM(A207),1)="5",LEFT(TRIM(A207),1)="6",LEFT(TRIM(A207),1)="7",LEFT(TRIM(A207),1)="8",LEFT(TRIM(A207),1)="9"))),"Compte à corriger",IF(NOT(AND(OR(C207="",ISNUMBER(C207)),OR(D207="",ISNUMBER(D207)),COUNT(C207:D207)&gt;0,C207&gt;=0,D207&gt;=0)),"Soldes à corriger",IF(COUNTIFS($A$14:$A$513,A207,$B$14:$B$513,B207,$C$14:$C$513,C207,$D$14:$D$513,D207,$F$14:$F$513,F207,$G$14:$G$513,G207)&gt;1,"Doublon exact",IF(AND(F207&lt;&gt;"",F207&lt;&gt;"Charge TS",F207&lt;&gt;"Dette TS",F207&lt;&gt;"Autre"),"Choix à corriger",IF(AND(F207="Charge TS",LEFT(TRIM(A207),4)&lt;&gt;"6311"),"Compte charge incohérent",IF(AND(F207="Dette TS",LEFT(TRIM(A207),3)&lt;&gt;"447"),"Compte dette incohérent",IF(AND(OR(LEFT(TRIM(A207),4)="6311",LEFT(TRIM(A207),3)="447"),F207=""),"TS à qualifier","Prêt")))))))))</x:f>
      </x:c>
    </x:row>
    <x:row r="208" ht="35" customHeight="1">
      <x:c r="A208" s="41"/>
      <x:c r="B208" s="50"/>
      <x:c r="C208" s="45"/>
      <x:c r="D208" s="45"/>
      <x:c r="E208" s="46" t="str">
        <x:f>IF(COUNTA(A208:D208)=0,"",IF(AND(OR(C208="",ISNUMBER(C208)),OR(D208="",ISNUMBER(D208)),COUNT(C208:D208)&gt;0,C208&gt;=0,D208&gt;=0),SUM(C208)-SUM(D208),""))</x:f>
      </x:c>
      <x:c r="F208" s="38"/>
      <x:c r="G208" s="50"/>
      <x:c r="H208" s="53" t="str">
        <x:f>IF(COUNTA(A208:D208,F208:G208)=0,"",IF(OR(A208="",B208=""),"Compte / libellé requis",IF(NOT(AND(LEN(TRIM(A208))&gt;=3,OR(LEFT(TRIM(A208),1)="1",LEFT(TRIM(A208),1)="2",LEFT(TRIM(A208),1)="3",LEFT(TRIM(A208),1)="4",LEFT(TRIM(A208),1)="5",LEFT(TRIM(A208),1)="6",LEFT(TRIM(A208),1)="7",LEFT(TRIM(A208),1)="8",LEFT(TRIM(A208),1)="9"))),"Compte à corriger",IF(NOT(AND(OR(C208="",ISNUMBER(C208)),OR(D208="",ISNUMBER(D208)),COUNT(C208:D208)&gt;0,C208&gt;=0,D208&gt;=0)),"Soldes à corriger",IF(COUNTIFS($A$14:$A$513,A208,$B$14:$B$513,B208,$C$14:$C$513,C208,$D$14:$D$513,D208,$F$14:$F$513,F208,$G$14:$G$513,G208)&gt;1,"Doublon exact",IF(AND(F208&lt;&gt;"",F208&lt;&gt;"Charge TS",F208&lt;&gt;"Dette TS",F208&lt;&gt;"Autre"),"Choix à corriger",IF(AND(F208="Charge TS",LEFT(TRIM(A208),4)&lt;&gt;"6311"),"Compte charge incohérent",IF(AND(F208="Dette TS",LEFT(TRIM(A208),3)&lt;&gt;"447"),"Compte dette incohérent",IF(AND(OR(LEFT(TRIM(A208),4)="6311",LEFT(TRIM(A208),3)="447"),F208=""),"TS à qualifier","Prêt")))))))))</x:f>
      </x:c>
    </x:row>
    <x:row r="209" ht="35" customHeight="1">
      <x:c r="A209" s="41"/>
      <x:c r="B209" s="50"/>
      <x:c r="C209" s="45"/>
      <x:c r="D209" s="45"/>
      <x:c r="E209" s="46" t="str">
        <x:f>IF(COUNTA(A209:D209)=0,"",IF(AND(OR(C209="",ISNUMBER(C209)),OR(D209="",ISNUMBER(D209)),COUNT(C209:D209)&gt;0,C209&gt;=0,D209&gt;=0),SUM(C209)-SUM(D209),""))</x:f>
      </x:c>
      <x:c r="F209" s="38"/>
      <x:c r="G209" s="50"/>
      <x:c r="H209" s="53" t="str">
        <x:f>IF(COUNTA(A209:D209,F209:G209)=0,"",IF(OR(A209="",B209=""),"Compte / libellé requis",IF(NOT(AND(LEN(TRIM(A209))&gt;=3,OR(LEFT(TRIM(A209),1)="1",LEFT(TRIM(A209),1)="2",LEFT(TRIM(A209),1)="3",LEFT(TRIM(A209),1)="4",LEFT(TRIM(A209),1)="5",LEFT(TRIM(A209),1)="6",LEFT(TRIM(A209),1)="7",LEFT(TRIM(A209),1)="8",LEFT(TRIM(A209),1)="9"))),"Compte à corriger",IF(NOT(AND(OR(C209="",ISNUMBER(C209)),OR(D209="",ISNUMBER(D209)),COUNT(C209:D209)&gt;0,C209&gt;=0,D209&gt;=0)),"Soldes à corriger",IF(COUNTIFS($A$14:$A$513,A209,$B$14:$B$513,B209,$C$14:$C$513,C209,$D$14:$D$513,D209,$F$14:$F$513,F209,$G$14:$G$513,G209)&gt;1,"Doublon exact",IF(AND(F209&lt;&gt;"",F209&lt;&gt;"Charge TS",F209&lt;&gt;"Dette TS",F209&lt;&gt;"Autre"),"Choix à corriger",IF(AND(F209="Charge TS",LEFT(TRIM(A209),4)&lt;&gt;"6311"),"Compte charge incohérent",IF(AND(F209="Dette TS",LEFT(TRIM(A209),3)&lt;&gt;"447"),"Compte dette incohérent",IF(AND(OR(LEFT(TRIM(A209),4)="6311",LEFT(TRIM(A209),3)="447"),F209=""),"TS à qualifier","Prêt")))))))))</x:f>
      </x:c>
    </x:row>
    <x:row r="210" ht="35" customHeight="1">
      <x:c r="A210" s="41"/>
      <x:c r="B210" s="50"/>
      <x:c r="C210" s="45"/>
      <x:c r="D210" s="45"/>
      <x:c r="E210" s="46" t="str">
        <x:f>IF(COUNTA(A210:D210)=0,"",IF(AND(OR(C210="",ISNUMBER(C210)),OR(D210="",ISNUMBER(D210)),COUNT(C210:D210)&gt;0,C210&gt;=0,D210&gt;=0),SUM(C210)-SUM(D210),""))</x:f>
      </x:c>
      <x:c r="F210" s="38"/>
      <x:c r="G210" s="50"/>
      <x:c r="H210" s="53" t="str">
        <x:f>IF(COUNTA(A210:D210,F210:G210)=0,"",IF(OR(A210="",B210=""),"Compte / libellé requis",IF(NOT(AND(LEN(TRIM(A210))&gt;=3,OR(LEFT(TRIM(A210),1)="1",LEFT(TRIM(A210),1)="2",LEFT(TRIM(A210),1)="3",LEFT(TRIM(A210),1)="4",LEFT(TRIM(A210),1)="5",LEFT(TRIM(A210),1)="6",LEFT(TRIM(A210),1)="7",LEFT(TRIM(A210),1)="8",LEFT(TRIM(A210),1)="9"))),"Compte à corriger",IF(NOT(AND(OR(C210="",ISNUMBER(C210)),OR(D210="",ISNUMBER(D210)),COUNT(C210:D210)&gt;0,C210&gt;=0,D210&gt;=0)),"Soldes à corriger",IF(COUNTIFS($A$14:$A$513,A210,$B$14:$B$513,B210,$C$14:$C$513,C210,$D$14:$D$513,D210,$F$14:$F$513,F210,$G$14:$G$513,G210)&gt;1,"Doublon exact",IF(AND(F210&lt;&gt;"",F210&lt;&gt;"Charge TS",F210&lt;&gt;"Dette TS",F210&lt;&gt;"Autre"),"Choix à corriger",IF(AND(F210="Charge TS",LEFT(TRIM(A210),4)&lt;&gt;"6311"),"Compte charge incohérent",IF(AND(F210="Dette TS",LEFT(TRIM(A210),3)&lt;&gt;"447"),"Compte dette incohérent",IF(AND(OR(LEFT(TRIM(A210),4)="6311",LEFT(TRIM(A210),3)="447"),F210=""),"TS à qualifier","Prêt")))))))))</x:f>
      </x:c>
    </x:row>
    <x:row r="211" ht="35" customHeight="1">
      <x:c r="A211" s="41"/>
      <x:c r="B211" s="50"/>
      <x:c r="C211" s="45"/>
      <x:c r="D211" s="45"/>
      <x:c r="E211" s="46" t="str">
        <x:f>IF(COUNTA(A211:D211)=0,"",IF(AND(OR(C211="",ISNUMBER(C211)),OR(D211="",ISNUMBER(D211)),COUNT(C211:D211)&gt;0,C211&gt;=0,D211&gt;=0),SUM(C211)-SUM(D211),""))</x:f>
      </x:c>
      <x:c r="F211" s="38"/>
      <x:c r="G211" s="50"/>
      <x:c r="H211" s="53" t="str">
        <x:f>IF(COUNTA(A211:D211,F211:G211)=0,"",IF(OR(A211="",B211=""),"Compte / libellé requis",IF(NOT(AND(LEN(TRIM(A211))&gt;=3,OR(LEFT(TRIM(A211),1)="1",LEFT(TRIM(A211),1)="2",LEFT(TRIM(A211),1)="3",LEFT(TRIM(A211),1)="4",LEFT(TRIM(A211),1)="5",LEFT(TRIM(A211),1)="6",LEFT(TRIM(A211),1)="7",LEFT(TRIM(A211),1)="8",LEFT(TRIM(A211),1)="9"))),"Compte à corriger",IF(NOT(AND(OR(C211="",ISNUMBER(C211)),OR(D211="",ISNUMBER(D211)),COUNT(C211:D211)&gt;0,C211&gt;=0,D211&gt;=0)),"Soldes à corriger",IF(COUNTIFS($A$14:$A$513,A211,$B$14:$B$513,B211,$C$14:$C$513,C211,$D$14:$D$513,D211,$F$14:$F$513,F211,$G$14:$G$513,G211)&gt;1,"Doublon exact",IF(AND(F211&lt;&gt;"",F211&lt;&gt;"Charge TS",F211&lt;&gt;"Dette TS",F211&lt;&gt;"Autre"),"Choix à corriger",IF(AND(F211="Charge TS",LEFT(TRIM(A211),4)&lt;&gt;"6311"),"Compte charge incohérent",IF(AND(F211="Dette TS",LEFT(TRIM(A211),3)&lt;&gt;"447"),"Compte dette incohérent",IF(AND(OR(LEFT(TRIM(A211),4)="6311",LEFT(TRIM(A211),3)="447"),F211=""),"TS à qualifier","Prêt")))))))))</x:f>
      </x:c>
    </x:row>
    <x:row r="212" ht="35" customHeight="1">
      <x:c r="A212" s="41"/>
      <x:c r="B212" s="50"/>
      <x:c r="C212" s="45"/>
      <x:c r="D212" s="45"/>
      <x:c r="E212" s="46" t="str">
        <x:f>IF(COUNTA(A212:D212)=0,"",IF(AND(OR(C212="",ISNUMBER(C212)),OR(D212="",ISNUMBER(D212)),COUNT(C212:D212)&gt;0,C212&gt;=0,D212&gt;=0),SUM(C212)-SUM(D212),""))</x:f>
      </x:c>
      <x:c r="F212" s="38"/>
      <x:c r="G212" s="50"/>
      <x:c r="H212" s="53" t="str">
        <x:f>IF(COUNTA(A212:D212,F212:G212)=0,"",IF(OR(A212="",B212=""),"Compte / libellé requis",IF(NOT(AND(LEN(TRIM(A212))&gt;=3,OR(LEFT(TRIM(A212),1)="1",LEFT(TRIM(A212),1)="2",LEFT(TRIM(A212),1)="3",LEFT(TRIM(A212),1)="4",LEFT(TRIM(A212),1)="5",LEFT(TRIM(A212),1)="6",LEFT(TRIM(A212),1)="7",LEFT(TRIM(A212),1)="8",LEFT(TRIM(A212),1)="9"))),"Compte à corriger",IF(NOT(AND(OR(C212="",ISNUMBER(C212)),OR(D212="",ISNUMBER(D212)),COUNT(C212:D212)&gt;0,C212&gt;=0,D212&gt;=0)),"Soldes à corriger",IF(COUNTIFS($A$14:$A$513,A212,$B$14:$B$513,B212,$C$14:$C$513,C212,$D$14:$D$513,D212,$F$14:$F$513,F212,$G$14:$G$513,G212)&gt;1,"Doublon exact",IF(AND(F212&lt;&gt;"",F212&lt;&gt;"Charge TS",F212&lt;&gt;"Dette TS",F212&lt;&gt;"Autre"),"Choix à corriger",IF(AND(F212="Charge TS",LEFT(TRIM(A212),4)&lt;&gt;"6311"),"Compte charge incohérent",IF(AND(F212="Dette TS",LEFT(TRIM(A212),3)&lt;&gt;"447"),"Compte dette incohérent",IF(AND(OR(LEFT(TRIM(A212),4)="6311",LEFT(TRIM(A212),3)="447"),F212=""),"TS à qualifier","Prêt")))))))))</x:f>
      </x:c>
    </x:row>
    <x:row r="213" ht="35" customHeight="1">
      <x:c r="A213" s="41"/>
      <x:c r="B213" s="50"/>
      <x:c r="C213" s="45"/>
      <x:c r="D213" s="45"/>
      <x:c r="E213" s="46" t="str">
        <x:f>IF(COUNTA(A213:D213)=0,"",IF(AND(OR(C213="",ISNUMBER(C213)),OR(D213="",ISNUMBER(D213)),COUNT(C213:D213)&gt;0,C213&gt;=0,D213&gt;=0),SUM(C213)-SUM(D213),""))</x:f>
      </x:c>
      <x:c r="F213" s="38"/>
      <x:c r="G213" s="50"/>
      <x:c r="H213" s="53" t="str">
        <x:f>IF(COUNTA(A213:D213,F213:G213)=0,"",IF(OR(A213="",B213=""),"Compte / libellé requis",IF(NOT(AND(LEN(TRIM(A213))&gt;=3,OR(LEFT(TRIM(A213),1)="1",LEFT(TRIM(A213),1)="2",LEFT(TRIM(A213),1)="3",LEFT(TRIM(A213),1)="4",LEFT(TRIM(A213),1)="5",LEFT(TRIM(A213),1)="6",LEFT(TRIM(A213),1)="7",LEFT(TRIM(A213),1)="8",LEFT(TRIM(A213),1)="9"))),"Compte à corriger",IF(NOT(AND(OR(C213="",ISNUMBER(C213)),OR(D213="",ISNUMBER(D213)),COUNT(C213:D213)&gt;0,C213&gt;=0,D213&gt;=0)),"Soldes à corriger",IF(COUNTIFS($A$14:$A$513,A213,$B$14:$B$513,B213,$C$14:$C$513,C213,$D$14:$D$513,D213,$F$14:$F$513,F213,$G$14:$G$513,G213)&gt;1,"Doublon exact",IF(AND(F213&lt;&gt;"",F213&lt;&gt;"Charge TS",F213&lt;&gt;"Dette TS",F213&lt;&gt;"Autre"),"Choix à corriger",IF(AND(F213="Charge TS",LEFT(TRIM(A213),4)&lt;&gt;"6311"),"Compte charge incohérent",IF(AND(F213="Dette TS",LEFT(TRIM(A213),3)&lt;&gt;"447"),"Compte dette incohérent",IF(AND(OR(LEFT(TRIM(A213),4)="6311",LEFT(TRIM(A213),3)="447"),F213=""),"TS à qualifier","Prêt")))))))))</x:f>
      </x:c>
    </x:row>
    <x:row r="214" ht="35" customHeight="1">
      <x:c r="A214" s="41"/>
      <x:c r="B214" s="50"/>
      <x:c r="C214" s="45"/>
      <x:c r="D214" s="45"/>
      <x:c r="E214" s="46" t="str">
        <x:f>IF(COUNTA(A214:D214)=0,"",IF(AND(OR(C214="",ISNUMBER(C214)),OR(D214="",ISNUMBER(D214)),COUNT(C214:D214)&gt;0,C214&gt;=0,D214&gt;=0),SUM(C214)-SUM(D214),""))</x:f>
      </x:c>
      <x:c r="F214" s="38"/>
      <x:c r="G214" s="50"/>
      <x:c r="H214" s="53" t="str">
        <x:f>IF(COUNTA(A214:D214,F214:G214)=0,"",IF(OR(A214="",B214=""),"Compte / libellé requis",IF(NOT(AND(LEN(TRIM(A214))&gt;=3,OR(LEFT(TRIM(A214),1)="1",LEFT(TRIM(A214),1)="2",LEFT(TRIM(A214),1)="3",LEFT(TRIM(A214),1)="4",LEFT(TRIM(A214),1)="5",LEFT(TRIM(A214),1)="6",LEFT(TRIM(A214),1)="7",LEFT(TRIM(A214),1)="8",LEFT(TRIM(A214),1)="9"))),"Compte à corriger",IF(NOT(AND(OR(C214="",ISNUMBER(C214)),OR(D214="",ISNUMBER(D214)),COUNT(C214:D214)&gt;0,C214&gt;=0,D214&gt;=0)),"Soldes à corriger",IF(COUNTIFS($A$14:$A$513,A214,$B$14:$B$513,B214,$C$14:$C$513,C214,$D$14:$D$513,D214,$F$14:$F$513,F214,$G$14:$G$513,G214)&gt;1,"Doublon exact",IF(AND(F214&lt;&gt;"",F214&lt;&gt;"Charge TS",F214&lt;&gt;"Dette TS",F214&lt;&gt;"Autre"),"Choix à corriger",IF(AND(F214="Charge TS",LEFT(TRIM(A214),4)&lt;&gt;"6311"),"Compte charge incohérent",IF(AND(F214="Dette TS",LEFT(TRIM(A214),3)&lt;&gt;"447"),"Compte dette incohérent",IF(AND(OR(LEFT(TRIM(A214),4)="6311",LEFT(TRIM(A214),3)="447"),F214=""),"TS à qualifier","Prêt")))))))))</x:f>
      </x:c>
    </x:row>
    <x:row r="215" ht="35" customHeight="1">
      <x:c r="A215" s="41"/>
      <x:c r="B215" s="50"/>
      <x:c r="C215" s="45"/>
      <x:c r="D215" s="45"/>
      <x:c r="E215" s="46" t="str">
        <x:f>IF(COUNTA(A215:D215)=0,"",IF(AND(OR(C215="",ISNUMBER(C215)),OR(D215="",ISNUMBER(D215)),COUNT(C215:D215)&gt;0,C215&gt;=0,D215&gt;=0),SUM(C215)-SUM(D215),""))</x:f>
      </x:c>
      <x:c r="F215" s="38"/>
      <x:c r="G215" s="50"/>
      <x:c r="H215" s="53" t="str">
        <x:f>IF(COUNTA(A215:D215,F215:G215)=0,"",IF(OR(A215="",B215=""),"Compte / libellé requis",IF(NOT(AND(LEN(TRIM(A215))&gt;=3,OR(LEFT(TRIM(A215),1)="1",LEFT(TRIM(A215),1)="2",LEFT(TRIM(A215),1)="3",LEFT(TRIM(A215),1)="4",LEFT(TRIM(A215),1)="5",LEFT(TRIM(A215),1)="6",LEFT(TRIM(A215),1)="7",LEFT(TRIM(A215),1)="8",LEFT(TRIM(A215),1)="9"))),"Compte à corriger",IF(NOT(AND(OR(C215="",ISNUMBER(C215)),OR(D215="",ISNUMBER(D215)),COUNT(C215:D215)&gt;0,C215&gt;=0,D215&gt;=0)),"Soldes à corriger",IF(COUNTIFS($A$14:$A$513,A215,$B$14:$B$513,B215,$C$14:$C$513,C215,$D$14:$D$513,D215,$F$14:$F$513,F215,$G$14:$G$513,G215)&gt;1,"Doublon exact",IF(AND(F215&lt;&gt;"",F215&lt;&gt;"Charge TS",F215&lt;&gt;"Dette TS",F215&lt;&gt;"Autre"),"Choix à corriger",IF(AND(F215="Charge TS",LEFT(TRIM(A215),4)&lt;&gt;"6311"),"Compte charge incohérent",IF(AND(F215="Dette TS",LEFT(TRIM(A215),3)&lt;&gt;"447"),"Compte dette incohérent",IF(AND(OR(LEFT(TRIM(A215),4)="6311",LEFT(TRIM(A215),3)="447"),F215=""),"TS à qualifier","Prêt")))))))))</x:f>
      </x:c>
    </x:row>
    <x:row r="216" ht="35" customHeight="1">
      <x:c r="A216" s="41"/>
      <x:c r="B216" s="50"/>
      <x:c r="C216" s="45"/>
      <x:c r="D216" s="45"/>
      <x:c r="E216" s="46" t="str">
        <x:f>IF(COUNTA(A216:D216)=0,"",IF(AND(OR(C216="",ISNUMBER(C216)),OR(D216="",ISNUMBER(D216)),COUNT(C216:D216)&gt;0,C216&gt;=0,D216&gt;=0),SUM(C216)-SUM(D216),""))</x:f>
      </x:c>
      <x:c r="F216" s="38"/>
      <x:c r="G216" s="50"/>
      <x:c r="H216" s="53" t="str">
        <x:f>IF(COUNTA(A216:D216,F216:G216)=0,"",IF(OR(A216="",B216=""),"Compte / libellé requis",IF(NOT(AND(LEN(TRIM(A216))&gt;=3,OR(LEFT(TRIM(A216),1)="1",LEFT(TRIM(A216),1)="2",LEFT(TRIM(A216),1)="3",LEFT(TRIM(A216),1)="4",LEFT(TRIM(A216),1)="5",LEFT(TRIM(A216),1)="6",LEFT(TRIM(A216),1)="7",LEFT(TRIM(A216),1)="8",LEFT(TRIM(A216),1)="9"))),"Compte à corriger",IF(NOT(AND(OR(C216="",ISNUMBER(C216)),OR(D216="",ISNUMBER(D216)),COUNT(C216:D216)&gt;0,C216&gt;=0,D216&gt;=0)),"Soldes à corriger",IF(COUNTIFS($A$14:$A$513,A216,$B$14:$B$513,B216,$C$14:$C$513,C216,$D$14:$D$513,D216,$F$14:$F$513,F216,$G$14:$G$513,G216)&gt;1,"Doublon exact",IF(AND(F216&lt;&gt;"",F216&lt;&gt;"Charge TS",F216&lt;&gt;"Dette TS",F216&lt;&gt;"Autre"),"Choix à corriger",IF(AND(F216="Charge TS",LEFT(TRIM(A216),4)&lt;&gt;"6311"),"Compte charge incohérent",IF(AND(F216="Dette TS",LEFT(TRIM(A216),3)&lt;&gt;"447"),"Compte dette incohérent",IF(AND(OR(LEFT(TRIM(A216),4)="6311",LEFT(TRIM(A216),3)="447"),F216=""),"TS à qualifier","Prêt")))))))))</x:f>
      </x:c>
    </x:row>
    <x:row r="217" ht="35" customHeight="1">
      <x:c r="A217" s="41"/>
      <x:c r="B217" s="50"/>
      <x:c r="C217" s="45"/>
      <x:c r="D217" s="45"/>
      <x:c r="E217" s="46" t="str">
        <x:f>IF(COUNTA(A217:D217)=0,"",IF(AND(OR(C217="",ISNUMBER(C217)),OR(D217="",ISNUMBER(D217)),COUNT(C217:D217)&gt;0,C217&gt;=0,D217&gt;=0),SUM(C217)-SUM(D217),""))</x:f>
      </x:c>
      <x:c r="F217" s="38"/>
      <x:c r="G217" s="50"/>
      <x:c r="H217" s="53" t="str">
        <x:f>IF(COUNTA(A217:D217,F217:G217)=0,"",IF(OR(A217="",B217=""),"Compte / libellé requis",IF(NOT(AND(LEN(TRIM(A217))&gt;=3,OR(LEFT(TRIM(A217),1)="1",LEFT(TRIM(A217),1)="2",LEFT(TRIM(A217),1)="3",LEFT(TRIM(A217),1)="4",LEFT(TRIM(A217),1)="5",LEFT(TRIM(A217),1)="6",LEFT(TRIM(A217),1)="7",LEFT(TRIM(A217),1)="8",LEFT(TRIM(A217),1)="9"))),"Compte à corriger",IF(NOT(AND(OR(C217="",ISNUMBER(C217)),OR(D217="",ISNUMBER(D217)),COUNT(C217:D217)&gt;0,C217&gt;=0,D217&gt;=0)),"Soldes à corriger",IF(COUNTIFS($A$14:$A$513,A217,$B$14:$B$513,B217,$C$14:$C$513,C217,$D$14:$D$513,D217,$F$14:$F$513,F217,$G$14:$G$513,G217)&gt;1,"Doublon exact",IF(AND(F217&lt;&gt;"",F217&lt;&gt;"Charge TS",F217&lt;&gt;"Dette TS",F217&lt;&gt;"Autre"),"Choix à corriger",IF(AND(F217="Charge TS",LEFT(TRIM(A217),4)&lt;&gt;"6311"),"Compte charge incohérent",IF(AND(F217="Dette TS",LEFT(TRIM(A217),3)&lt;&gt;"447"),"Compte dette incohérent",IF(AND(OR(LEFT(TRIM(A217),4)="6311",LEFT(TRIM(A217),3)="447"),F217=""),"TS à qualifier","Prêt")))))))))</x:f>
      </x:c>
    </x:row>
    <x:row r="218" ht="35" customHeight="1">
      <x:c r="A218" s="41"/>
      <x:c r="B218" s="50"/>
      <x:c r="C218" s="45"/>
      <x:c r="D218" s="45"/>
      <x:c r="E218" s="46" t="str">
        <x:f>IF(COUNTA(A218:D218)=0,"",IF(AND(OR(C218="",ISNUMBER(C218)),OR(D218="",ISNUMBER(D218)),COUNT(C218:D218)&gt;0,C218&gt;=0,D218&gt;=0),SUM(C218)-SUM(D218),""))</x:f>
      </x:c>
      <x:c r="F218" s="38"/>
      <x:c r="G218" s="50"/>
      <x:c r="H218" s="53" t="str">
        <x:f>IF(COUNTA(A218:D218,F218:G218)=0,"",IF(OR(A218="",B218=""),"Compte / libellé requis",IF(NOT(AND(LEN(TRIM(A218))&gt;=3,OR(LEFT(TRIM(A218),1)="1",LEFT(TRIM(A218),1)="2",LEFT(TRIM(A218),1)="3",LEFT(TRIM(A218),1)="4",LEFT(TRIM(A218),1)="5",LEFT(TRIM(A218),1)="6",LEFT(TRIM(A218),1)="7",LEFT(TRIM(A218),1)="8",LEFT(TRIM(A218),1)="9"))),"Compte à corriger",IF(NOT(AND(OR(C218="",ISNUMBER(C218)),OR(D218="",ISNUMBER(D218)),COUNT(C218:D218)&gt;0,C218&gt;=0,D218&gt;=0)),"Soldes à corriger",IF(COUNTIFS($A$14:$A$513,A218,$B$14:$B$513,B218,$C$14:$C$513,C218,$D$14:$D$513,D218,$F$14:$F$513,F218,$G$14:$G$513,G218)&gt;1,"Doublon exact",IF(AND(F218&lt;&gt;"",F218&lt;&gt;"Charge TS",F218&lt;&gt;"Dette TS",F218&lt;&gt;"Autre"),"Choix à corriger",IF(AND(F218="Charge TS",LEFT(TRIM(A218),4)&lt;&gt;"6311"),"Compte charge incohérent",IF(AND(F218="Dette TS",LEFT(TRIM(A218),3)&lt;&gt;"447"),"Compte dette incohérent",IF(AND(OR(LEFT(TRIM(A218),4)="6311",LEFT(TRIM(A218),3)="447"),F218=""),"TS à qualifier","Prêt")))))))))</x:f>
      </x:c>
    </x:row>
    <x:row r="219" ht="35" customHeight="1">
      <x:c r="A219" s="41"/>
      <x:c r="B219" s="50"/>
      <x:c r="C219" s="45"/>
      <x:c r="D219" s="45"/>
      <x:c r="E219" s="46" t="str">
        <x:f>IF(COUNTA(A219:D219)=0,"",IF(AND(OR(C219="",ISNUMBER(C219)),OR(D219="",ISNUMBER(D219)),COUNT(C219:D219)&gt;0,C219&gt;=0,D219&gt;=0),SUM(C219)-SUM(D219),""))</x:f>
      </x:c>
      <x:c r="F219" s="38"/>
      <x:c r="G219" s="50"/>
      <x:c r="H219" s="53" t="str">
        <x:f>IF(COUNTA(A219:D219,F219:G219)=0,"",IF(OR(A219="",B219=""),"Compte / libellé requis",IF(NOT(AND(LEN(TRIM(A219))&gt;=3,OR(LEFT(TRIM(A219),1)="1",LEFT(TRIM(A219),1)="2",LEFT(TRIM(A219),1)="3",LEFT(TRIM(A219),1)="4",LEFT(TRIM(A219),1)="5",LEFT(TRIM(A219),1)="6",LEFT(TRIM(A219),1)="7",LEFT(TRIM(A219),1)="8",LEFT(TRIM(A219),1)="9"))),"Compte à corriger",IF(NOT(AND(OR(C219="",ISNUMBER(C219)),OR(D219="",ISNUMBER(D219)),COUNT(C219:D219)&gt;0,C219&gt;=0,D219&gt;=0)),"Soldes à corriger",IF(COUNTIFS($A$14:$A$513,A219,$B$14:$B$513,B219,$C$14:$C$513,C219,$D$14:$D$513,D219,$F$14:$F$513,F219,$G$14:$G$513,G219)&gt;1,"Doublon exact",IF(AND(F219&lt;&gt;"",F219&lt;&gt;"Charge TS",F219&lt;&gt;"Dette TS",F219&lt;&gt;"Autre"),"Choix à corriger",IF(AND(F219="Charge TS",LEFT(TRIM(A219),4)&lt;&gt;"6311"),"Compte charge incohérent",IF(AND(F219="Dette TS",LEFT(TRIM(A219),3)&lt;&gt;"447"),"Compte dette incohérent",IF(AND(OR(LEFT(TRIM(A219),4)="6311",LEFT(TRIM(A219),3)="447"),F219=""),"TS à qualifier","Prêt")))))))))</x:f>
      </x:c>
    </x:row>
    <x:row r="220" ht="35" customHeight="1">
      <x:c r="A220" s="41"/>
      <x:c r="B220" s="50"/>
      <x:c r="C220" s="45"/>
      <x:c r="D220" s="45"/>
      <x:c r="E220" s="46" t="str">
        <x:f>IF(COUNTA(A220:D220)=0,"",IF(AND(OR(C220="",ISNUMBER(C220)),OR(D220="",ISNUMBER(D220)),COUNT(C220:D220)&gt;0,C220&gt;=0,D220&gt;=0),SUM(C220)-SUM(D220),""))</x:f>
      </x:c>
      <x:c r="F220" s="38"/>
      <x:c r="G220" s="50"/>
      <x:c r="H220" s="53" t="str">
        <x:f>IF(COUNTA(A220:D220,F220:G220)=0,"",IF(OR(A220="",B220=""),"Compte / libellé requis",IF(NOT(AND(LEN(TRIM(A220))&gt;=3,OR(LEFT(TRIM(A220),1)="1",LEFT(TRIM(A220),1)="2",LEFT(TRIM(A220),1)="3",LEFT(TRIM(A220),1)="4",LEFT(TRIM(A220),1)="5",LEFT(TRIM(A220),1)="6",LEFT(TRIM(A220),1)="7",LEFT(TRIM(A220),1)="8",LEFT(TRIM(A220),1)="9"))),"Compte à corriger",IF(NOT(AND(OR(C220="",ISNUMBER(C220)),OR(D220="",ISNUMBER(D220)),COUNT(C220:D220)&gt;0,C220&gt;=0,D220&gt;=0)),"Soldes à corriger",IF(COUNTIFS($A$14:$A$513,A220,$B$14:$B$513,B220,$C$14:$C$513,C220,$D$14:$D$513,D220,$F$14:$F$513,F220,$G$14:$G$513,G220)&gt;1,"Doublon exact",IF(AND(F220&lt;&gt;"",F220&lt;&gt;"Charge TS",F220&lt;&gt;"Dette TS",F220&lt;&gt;"Autre"),"Choix à corriger",IF(AND(F220="Charge TS",LEFT(TRIM(A220),4)&lt;&gt;"6311"),"Compte charge incohérent",IF(AND(F220="Dette TS",LEFT(TRIM(A220),3)&lt;&gt;"447"),"Compte dette incohérent",IF(AND(OR(LEFT(TRIM(A220),4)="6311",LEFT(TRIM(A220),3)="447"),F220=""),"TS à qualifier","Prêt")))))))))</x:f>
      </x:c>
    </x:row>
    <x:row r="221" ht="35" customHeight="1">
      <x:c r="A221" s="41"/>
      <x:c r="B221" s="50"/>
      <x:c r="C221" s="45"/>
      <x:c r="D221" s="45"/>
      <x:c r="E221" s="46" t="str">
        <x:f>IF(COUNTA(A221:D221)=0,"",IF(AND(OR(C221="",ISNUMBER(C221)),OR(D221="",ISNUMBER(D221)),COUNT(C221:D221)&gt;0,C221&gt;=0,D221&gt;=0),SUM(C221)-SUM(D221),""))</x:f>
      </x:c>
      <x:c r="F221" s="38"/>
      <x:c r="G221" s="50"/>
      <x:c r="H221" s="53" t="str">
        <x:f>IF(COUNTA(A221:D221,F221:G221)=0,"",IF(OR(A221="",B221=""),"Compte / libellé requis",IF(NOT(AND(LEN(TRIM(A221))&gt;=3,OR(LEFT(TRIM(A221),1)="1",LEFT(TRIM(A221),1)="2",LEFT(TRIM(A221),1)="3",LEFT(TRIM(A221),1)="4",LEFT(TRIM(A221),1)="5",LEFT(TRIM(A221),1)="6",LEFT(TRIM(A221),1)="7",LEFT(TRIM(A221),1)="8",LEFT(TRIM(A221),1)="9"))),"Compte à corriger",IF(NOT(AND(OR(C221="",ISNUMBER(C221)),OR(D221="",ISNUMBER(D221)),COUNT(C221:D221)&gt;0,C221&gt;=0,D221&gt;=0)),"Soldes à corriger",IF(COUNTIFS($A$14:$A$513,A221,$B$14:$B$513,B221,$C$14:$C$513,C221,$D$14:$D$513,D221,$F$14:$F$513,F221,$G$14:$G$513,G221)&gt;1,"Doublon exact",IF(AND(F221&lt;&gt;"",F221&lt;&gt;"Charge TS",F221&lt;&gt;"Dette TS",F221&lt;&gt;"Autre"),"Choix à corriger",IF(AND(F221="Charge TS",LEFT(TRIM(A221),4)&lt;&gt;"6311"),"Compte charge incohérent",IF(AND(F221="Dette TS",LEFT(TRIM(A221),3)&lt;&gt;"447"),"Compte dette incohérent",IF(AND(OR(LEFT(TRIM(A221),4)="6311",LEFT(TRIM(A221),3)="447"),F221=""),"TS à qualifier","Prêt")))))))))</x:f>
      </x:c>
    </x:row>
    <x:row r="222" ht="35" customHeight="1">
      <x:c r="A222" s="41"/>
      <x:c r="B222" s="50"/>
      <x:c r="C222" s="45"/>
      <x:c r="D222" s="45"/>
      <x:c r="E222" s="46" t="str">
        <x:f>IF(COUNTA(A222:D222)=0,"",IF(AND(OR(C222="",ISNUMBER(C222)),OR(D222="",ISNUMBER(D222)),COUNT(C222:D222)&gt;0,C222&gt;=0,D222&gt;=0),SUM(C222)-SUM(D222),""))</x:f>
      </x:c>
      <x:c r="F222" s="38"/>
      <x:c r="G222" s="50"/>
      <x:c r="H222" s="53" t="str">
        <x:f>IF(COUNTA(A222:D222,F222:G222)=0,"",IF(OR(A222="",B222=""),"Compte / libellé requis",IF(NOT(AND(LEN(TRIM(A222))&gt;=3,OR(LEFT(TRIM(A222),1)="1",LEFT(TRIM(A222),1)="2",LEFT(TRIM(A222),1)="3",LEFT(TRIM(A222),1)="4",LEFT(TRIM(A222),1)="5",LEFT(TRIM(A222),1)="6",LEFT(TRIM(A222),1)="7",LEFT(TRIM(A222),1)="8",LEFT(TRIM(A222),1)="9"))),"Compte à corriger",IF(NOT(AND(OR(C222="",ISNUMBER(C222)),OR(D222="",ISNUMBER(D222)),COUNT(C222:D222)&gt;0,C222&gt;=0,D222&gt;=0)),"Soldes à corriger",IF(COUNTIFS($A$14:$A$513,A222,$B$14:$B$513,B222,$C$14:$C$513,C222,$D$14:$D$513,D222,$F$14:$F$513,F222,$G$14:$G$513,G222)&gt;1,"Doublon exact",IF(AND(F222&lt;&gt;"",F222&lt;&gt;"Charge TS",F222&lt;&gt;"Dette TS",F222&lt;&gt;"Autre"),"Choix à corriger",IF(AND(F222="Charge TS",LEFT(TRIM(A222),4)&lt;&gt;"6311"),"Compte charge incohérent",IF(AND(F222="Dette TS",LEFT(TRIM(A222),3)&lt;&gt;"447"),"Compte dette incohérent",IF(AND(OR(LEFT(TRIM(A222),4)="6311",LEFT(TRIM(A222),3)="447"),F222=""),"TS à qualifier","Prêt")))))))))</x:f>
      </x:c>
    </x:row>
    <x:row r="223" ht="35" customHeight="1">
      <x:c r="A223" s="41"/>
      <x:c r="B223" s="50"/>
      <x:c r="C223" s="45"/>
      <x:c r="D223" s="45"/>
      <x:c r="E223" s="46" t="str">
        <x:f>IF(COUNTA(A223:D223)=0,"",IF(AND(OR(C223="",ISNUMBER(C223)),OR(D223="",ISNUMBER(D223)),COUNT(C223:D223)&gt;0,C223&gt;=0,D223&gt;=0),SUM(C223)-SUM(D223),""))</x:f>
      </x:c>
      <x:c r="F223" s="38"/>
      <x:c r="G223" s="50"/>
      <x:c r="H223" s="53" t="str">
        <x:f>IF(COUNTA(A223:D223,F223:G223)=0,"",IF(OR(A223="",B223=""),"Compte / libellé requis",IF(NOT(AND(LEN(TRIM(A223))&gt;=3,OR(LEFT(TRIM(A223),1)="1",LEFT(TRIM(A223),1)="2",LEFT(TRIM(A223),1)="3",LEFT(TRIM(A223),1)="4",LEFT(TRIM(A223),1)="5",LEFT(TRIM(A223),1)="6",LEFT(TRIM(A223),1)="7",LEFT(TRIM(A223),1)="8",LEFT(TRIM(A223),1)="9"))),"Compte à corriger",IF(NOT(AND(OR(C223="",ISNUMBER(C223)),OR(D223="",ISNUMBER(D223)),COUNT(C223:D223)&gt;0,C223&gt;=0,D223&gt;=0)),"Soldes à corriger",IF(COUNTIFS($A$14:$A$513,A223,$B$14:$B$513,B223,$C$14:$C$513,C223,$D$14:$D$513,D223,$F$14:$F$513,F223,$G$14:$G$513,G223)&gt;1,"Doublon exact",IF(AND(F223&lt;&gt;"",F223&lt;&gt;"Charge TS",F223&lt;&gt;"Dette TS",F223&lt;&gt;"Autre"),"Choix à corriger",IF(AND(F223="Charge TS",LEFT(TRIM(A223),4)&lt;&gt;"6311"),"Compte charge incohérent",IF(AND(F223="Dette TS",LEFT(TRIM(A223),3)&lt;&gt;"447"),"Compte dette incohérent",IF(AND(OR(LEFT(TRIM(A223),4)="6311",LEFT(TRIM(A223),3)="447"),F223=""),"TS à qualifier","Prêt")))))))))</x:f>
      </x:c>
    </x:row>
    <x:row r="224" ht="35" customHeight="1">
      <x:c r="A224" s="41"/>
      <x:c r="B224" s="50"/>
      <x:c r="C224" s="45"/>
      <x:c r="D224" s="45"/>
      <x:c r="E224" s="46" t="str">
        <x:f>IF(COUNTA(A224:D224)=0,"",IF(AND(OR(C224="",ISNUMBER(C224)),OR(D224="",ISNUMBER(D224)),COUNT(C224:D224)&gt;0,C224&gt;=0,D224&gt;=0),SUM(C224)-SUM(D224),""))</x:f>
      </x:c>
      <x:c r="F224" s="38"/>
      <x:c r="G224" s="50"/>
      <x:c r="H224" s="53" t="str">
        <x:f>IF(COUNTA(A224:D224,F224:G224)=0,"",IF(OR(A224="",B224=""),"Compte / libellé requis",IF(NOT(AND(LEN(TRIM(A224))&gt;=3,OR(LEFT(TRIM(A224),1)="1",LEFT(TRIM(A224),1)="2",LEFT(TRIM(A224),1)="3",LEFT(TRIM(A224),1)="4",LEFT(TRIM(A224),1)="5",LEFT(TRIM(A224),1)="6",LEFT(TRIM(A224),1)="7",LEFT(TRIM(A224),1)="8",LEFT(TRIM(A224),1)="9"))),"Compte à corriger",IF(NOT(AND(OR(C224="",ISNUMBER(C224)),OR(D224="",ISNUMBER(D224)),COUNT(C224:D224)&gt;0,C224&gt;=0,D224&gt;=0)),"Soldes à corriger",IF(COUNTIFS($A$14:$A$513,A224,$B$14:$B$513,B224,$C$14:$C$513,C224,$D$14:$D$513,D224,$F$14:$F$513,F224,$G$14:$G$513,G224)&gt;1,"Doublon exact",IF(AND(F224&lt;&gt;"",F224&lt;&gt;"Charge TS",F224&lt;&gt;"Dette TS",F224&lt;&gt;"Autre"),"Choix à corriger",IF(AND(F224="Charge TS",LEFT(TRIM(A224),4)&lt;&gt;"6311"),"Compte charge incohérent",IF(AND(F224="Dette TS",LEFT(TRIM(A224),3)&lt;&gt;"447"),"Compte dette incohérent",IF(AND(OR(LEFT(TRIM(A224),4)="6311",LEFT(TRIM(A224),3)="447"),F224=""),"TS à qualifier","Prêt")))))))))</x:f>
      </x:c>
    </x:row>
    <x:row r="225" ht="35" customHeight="1">
      <x:c r="A225" s="41"/>
      <x:c r="B225" s="50"/>
      <x:c r="C225" s="45"/>
      <x:c r="D225" s="45"/>
      <x:c r="E225" s="46" t="str">
        <x:f>IF(COUNTA(A225:D225)=0,"",IF(AND(OR(C225="",ISNUMBER(C225)),OR(D225="",ISNUMBER(D225)),COUNT(C225:D225)&gt;0,C225&gt;=0,D225&gt;=0),SUM(C225)-SUM(D225),""))</x:f>
      </x:c>
      <x:c r="F225" s="38"/>
      <x:c r="G225" s="50"/>
      <x:c r="H225" s="53" t="str">
        <x:f>IF(COUNTA(A225:D225,F225:G225)=0,"",IF(OR(A225="",B225=""),"Compte / libellé requis",IF(NOT(AND(LEN(TRIM(A225))&gt;=3,OR(LEFT(TRIM(A225),1)="1",LEFT(TRIM(A225),1)="2",LEFT(TRIM(A225),1)="3",LEFT(TRIM(A225),1)="4",LEFT(TRIM(A225),1)="5",LEFT(TRIM(A225),1)="6",LEFT(TRIM(A225),1)="7",LEFT(TRIM(A225),1)="8",LEFT(TRIM(A225),1)="9"))),"Compte à corriger",IF(NOT(AND(OR(C225="",ISNUMBER(C225)),OR(D225="",ISNUMBER(D225)),COUNT(C225:D225)&gt;0,C225&gt;=0,D225&gt;=0)),"Soldes à corriger",IF(COUNTIFS($A$14:$A$513,A225,$B$14:$B$513,B225,$C$14:$C$513,C225,$D$14:$D$513,D225,$F$14:$F$513,F225,$G$14:$G$513,G225)&gt;1,"Doublon exact",IF(AND(F225&lt;&gt;"",F225&lt;&gt;"Charge TS",F225&lt;&gt;"Dette TS",F225&lt;&gt;"Autre"),"Choix à corriger",IF(AND(F225="Charge TS",LEFT(TRIM(A225),4)&lt;&gt;"6311"),"Compte charge incohérent",IF(AND(F225="Dette TS",LEFT(TRIM(A225),3)&lt;&gt;"447"),"Compte dette incohérent",IF(AND(OR(LEFT(TRIM(A225),4)="6311",LEFT(TRIM(A225),3)="447"),F225=""),"TS à qualifier","Prêt")))))))))</x:f>
      </x:c>
    </x:row>
    <x:row r="226" ht="35" customHeight="1">
      <x:c r="A226" s="41"/>
      <x:c r="B226" s="50"/>
      <x:c r="C226" s="45"/>
      <x:c r="D226" s="45"/>
      <x:c r="E226" s="46" t="str">
        <x:f>IF(COUNTA(A226:D226)=0,"",IF(AND(OR(C226="",ISNUMBER(C226)),OR(D226="",ISNUMBER(D226)),COUNT(C226:D226)&gt;0,C226&gt;=0,D226&gt;=0),SUM(C226)-SUM(D226),""))</x:f>
      </x:c>
      <x:c r="F226" s="38"/>
      <x:c r="G226" s="50"/>
      <x:c r="H226" s="53" t="str">
        <x:f>IF(COUNTA(A226:D226,F226:G226)=0,"",IF(OR(A226="",B226=""),"Compte / libellé requis",IF(NOT(AND(LEN(TRIM(A226))&gt;=3,OR(LEFT(TRIM(A226),1)="1",LEFT(TRIM(A226),1)="2",LEFT(TRIM(A226),1)="3",LEFT(TRIM(A226),1)="4",LEFT(TRIM(A226),1)="5",LEFT(TRIM(A226),1)="6",LEFT(TRIM(A226),1)="7",LEFT(TRIM(A226),1)="8",LEFT(TRIM(A226),1)="9"))),"Compte à corriger",IF(NOT(AND(OR(C226="",ISNUMBER(C226)),OR(D226="",ISNUMBER(D226)),COUNT(C226:D226)&gt;0,C226&gt;=0,D226&gt;=0)),"Soldes à corriger",IF(COUNTIFS($A$14:$A$513,A226,$B$14:$B$513,B226,$C$14:$C$513,C226,$D$14:$D$513,D226,$F$14:$F$513,F226,$G$14:$G$513,G226)&gt;1,"Doublon exact",IF(AND(F226&lt;&gt;"",F226&lt;&gt;"Charge TS",F226&lt;&gt;"Dette TS",F226&lt;&gt;"Autre"),"Choix à corriger",IF(AND(F226="Charge TS",LEFT(TRIM(A226),4)&lt;&gt;"6311"),"Compte charge incohérent",IF(AND(F226="Dette TS",LEFT(TRIM(A226),3)&lt;&gt;"447"),"Compte dette incohérent",IF(AND(OR(LEFT(TRIM(A226),4)="6311",LEFT(TRIM(A226),3)="447"),F226=""),"TS à qualifier","Prêt")))))))))</x:f>
      </x:c>
    </x:row>
    <x:row r="227" ht="35" customHeight="1">
      <x:c r="A227" s="41"/>
      <x:c r="B227" s="50"/>
      <x:c r="C227" s="45"/>
      <x:c r="D227" s="45"/>
      <x:c r="E227" s="46" t="str">
        <x:f>IF(COUNTA(A227:D227)=0,"",IF(AND(OR(C227="",ISNUMBER(C227)),OR(D227="",ISNUMBER(D227)),COUNT(C227:D227)&gt;0,C227&gt;=0,D227&gt;=0),SUM(C227)-SUM(D227),""))</x:f>
      </x:c>
      <x:c r="F227" s="38"/>
      <x:c r="G227" s="50"/>
      <x:c r="H227" s="53" t="str">
        <x:f>IF(COUNTA(A227:D227,F227:G227)=0,"",IF(OR(A227="",B227=""),"Compte / libellé requis",IF(NOT(AND(LEN(TRIM(A227))&gt;=3,OR(LEFT(TRIM(A227),1)="1",LEFT(TRIM(A227),1)="2",LEFT(TRIM(A227),1)="3",LEFT(TRIM(A227),1)="4",LEFT(TRIM(A227),1)="5",LEFT(TRIM(A227),1)="6",LEFT(TRIM(A227),1)="7",LEFT(TRIM(A227),1)="8",LEFT(TRIM(A227),1)="9"))),"Compte à corriger",IF(NOT(AND(OR(C227="",ISNUMBER(C227)),OR(D227="",ISNUMBER(D227)),COUNT(C227:D227)&gt;0,C227&gt;=0,D227&gt;=0)),"Soldes à corriger",IF(COUNTIFS($A$14:$A$513,A227,$B$14:$B$513,B227,$C$14:$C$513,C227,$D$14:$D$513,D227,$F$14:$F$513,F227,$G$14:$G$513,G227)&gt;1,"Doublon exact",IF(AND(F227&lt;&gt;"",F227&lt;&gt;"Charge TS",F227&lt;&gt;"Dette TS",F227&lt;&gt;"Autre"),"Choix à corriger",IF(AND(F227="Charge TS",LEFT(TRIM(A227),4)&lt;&gt;"6311"),"Compte charge incohérent",IF(AND(F227="Dette TS",LEFT(TRIM(A227),3)&lt;&gt;"447"),"Compte dette incohérent",IF(AND(OR(LEFT(TRIM(A227),4)="6311",LEFT(TRIM(A227),3)="447"),F227=""),"TS à qualifier","Prêt")))))))))</x:f>
      </x:c>
    </x:row>
    <x:row r="228" ht="35" customHeight="1">
      <x:c r="A228" s="41"/>
      <x:c r="B228" s="50"/>
      <x:c r="C228" s="45"/>
      <x:c r="D228" s="45"/>
      <x:c r="E228" s="46" t="str">
        <x:f>IF(COUNTA(A228:D228)=0,"",IF(AND(OR(C228="",ISNUMBER(C228)),OR(D228="",ISNUMBER(D228)),COUNT(C228:D228)&gt;0,C228&gt;=0,D228&gt;=0),SUM(C228)-SUM(D228),""))</x:f>
      </x:c>
      <x:c r="F228" s="38"/>
      <x:c r="G228" s="50"/>
      <x:c r="H228" s="53" t="str">
        <x:f>IF(COUNTA(A228:D228,F228:G228)=0,"",IF(OR(A228="",B228=""),"Compte / libellé requis",IF(NOT(AND(LEN(TRIM(A228))&gt;=3,OR(LEFT(TRIM(A228),1)="1",LEFT(TRIM(A228),1)="2",LEFT(TRIM(A228),1)="3",LEFT(TRIM(A228),1)="4",LEFT(TRIM(A228),1)="5",LEFT(TRIM(A228),1)="6",LEFT(TRIM(A228),1)="7",LEFT(TRIM(A228),1)="8",LEFT(TRIM(A228),1)="9"))),"Compte à corriger",IF(NOT(AND(OR(C228="",ISNUMBER(C228)),OR(D228="",ISNUMBER(D228)),COUNT(C228:D228)&gt;0,C228&gt;=0,D228&gt;=0)),"Soldes à corriger",IF(COUNTIFS($A$14:$A$513,A228,$B$14:$B$513,B228,$C$14:$C$513,C228,$D$14:$D$513,D228,$F$14:$F$513,F228,$G$14:$G$513,G228)&gt;1,"Doublon exact",IF(AND(F228&lt;&gt;"",F228&lt;&gt;"Charge TS",F228&lt;&gt;"Dette TS",F228&lt;&gt;"Autre"),"Choix à corriger",IF(AND(F228="Charge TS",LEFT(TRIM(A228),4)&lt;&gt;"6311"),"Compte charge incohérent",IF(AND(F228="Dette TS",LEFT(TRIM(A228),3)&lt;&gt;"447"),"Compte dette incohérent",IF(AND(OR(LEFT(TRIM(A228),4)="6311",LEFT(TRIM(A228),3)="447"),F228=""),"TS à qualifier","Prêt")))))))))</x:f>
      </x:c>
    </x:row>
    <x:row r="229" ht="35" customHeight="1">
      <x:c r="A229" s="41"/>
      <x:c r="B229" s="50"/>
      <x:c r="C229" s="45"/>
      <x:c r="D229" s="45"/>
      <x:c r="E229" s="46" t="str">
        <x:f>IF(COUNTA(A229:D229)=0,"",IF(AND(OR(C229="",ISNUMBER(C229)),OR(D229="",ISNUMBER(D229)),COUNT(C229:D229)&gt;0,C229&gt;=0,D229&gt;=0),SUM(C229)-SUM(D229),""))</x:f>
      </x:c>
      <x:c r="F229" s="38"/>
      <x:c r="G229" s="50"/>
      <x:c r="H229" s="53" t="str">
        <x:f>IF(COUNTA(A229:D229,F229:G229)=0,"",IF(OR(A229="",B229=""),"Compte / libellé requis",IF(NOT(AND(LEN(TRIM(A229))&gt;=3,OR(LEFT(TRIM(A229),1)="1",LEFT(TRIM(A229),1)="2",LEFT(TRIM(A229),1)="3",LEFT(TRIM(A229),1)="4",LEFT(TRIM(A229),1)="5",LEFT(TRIM(A229),1)="6",LEFT(TRIM(A229),1)="7",LEFT(TRIM(A229),1)="8",LEFT(TRIM(A229),1)="9"))),"Compte à corriger",IF(NOT(AND(OR(C229="",ISNUMBER(C229)),OR(D229="",ISNUMBER(D229)),COUNT(C229:D229)&gt;0,C229&gt;=0,D229&gt;=0)),"Soldes à corriger",IF(COUNTIFS($A$14:$A$513,A229,$B$14:$B$513,B229,$C$14:$C$513,C229,$D$14:$D$513,D229,$F$14:$F$513,F229,$G$14:$G$513,G229)&gt;1,"Doublon exact",IF(AND(F229&lt;&gt;"",F229&lt;&gt;"Charge TS",F229&lt;&gt;"Dette TS",F229&lt;&gt;"Autre"),"Choix à corriger",IF(AND(F229="Charge TS",LEFT(TRIM(A229),4)&lt;&gt;"6311"),"Compte charge incohérent",IF(AND(F229="Dette TS",LEFT(TRIM(A229),3)&lt;&gt;"447"),"Compte dette incohérent",IF(AND(OR(LEFT(TRIM(A229),4)="6311",LEFT(TRIM(A229),3)="447"),F229=""),"TS à qualifier","Prêt")))))))))</x:f>
      </x:c>
    </x:row>
    <x:row r="230" ht="35" customHeight="1">
      <x:c r="A230" s="41"/>
      <x:c r="B230" s="50"/>
      <x:c r="C230" s="45"/>
      <x:c r="D230" s="45"/>
      <x:c r="E230" s="46" t="str">
        <x:f>IF(COUNTA(A230:D230)=0,"",IF(AND(OR(C230="",ISNUMBER(C230)),OR(D230="",ISNUMBER(D230)),COUNT(C230:D230)&gt;0,C230&gt;=0,D230&gt;=0),SUM(C230)-SUM(D230),""))</x:f>
      </x:c>
      <x:c r="F230" s="38"/>
      <x:c r="G230" s="50"/>
      <x:c r="H230" s="53" t="str">
        <x:f>IF(COUNTA(A230:D230,F230:G230)=0,"",IF(OR(A230="",B230=""),"Compte / libellé requis",IF(NOT(AND(LEN(TRIM(A230))&gt;=3,OR(LEFT(TRIM(A230),1)="1",LEFT(TRIM(A230),1)="2",LEFT(TRIM(A230),1)="3",LEFT(TRIM(A230),1)="4",LEFT(TRIM(A230),1)="5",LEFT(TRIM(A230),1)="6",LEFT(TRIM(A230),1)="7",LEFT(TRIM(A230),1)="8",LEFT(TRIM(A230),1)="9"))),"Compte à corriger",IF(NOT(AND(OR(C230="",ISNUMBER(C230)),OR(D230="",ISNUMBER(D230)),COUNT(C230:D230)&gt;0,C230&gt;=0,D230&gt;=0)),"Soldes à corriger",IF(COUNTIFS($A$14:$A$513,A230,$B$14:$B$513,B230,$C$14:$C$513,C230,$D$14:$D$513,D230,$F$14:$F$513,F230,$G$14:$G$513,G230)&gt;1,"Doublon exact",IF(AND(F230&lt;&gt;"",F230&lt;&gt;"Charge TS",F230&lt;&gt;"Dette TS",F230&lt;&gt;"Autre"),"Choix à corriger",IF(AND(F230="Charge TS",LEFT(TRIM(A230),4)&lt;&gt;"6311"),"Compte charge incohérent",IF(AND(F230="Dette TS",LEFT(TRIM(A230),3)&lt;&gt;"447"),"Compte dette incohérent",IF(AND(OR(LEFT(TRIM(A230),4)="6311",LEFT(TRIM(A230),3)="447"),F230=""),"TS à qualifier","Prêt")))))))))</x:f>
      </x:c>
    </x:row>
    <x:row r="231" ht="35" customHeight="1">
      <x:c r="A231" s="41"/>
      <x:c r="B231" s="50"/>
      <x:c r="C231" s="45"/>
      <x:c r="D231" s="45"/>
      <x:c r="E231" s="46" t="str">
        <x:f>IF(COUNTA(A231:D231)=0,"",IF(AND(OR(C231="",ISNUMBER(C231)),OR(D231="",ISNUMBER(D231)),COUNT(C231:D231)&gt;0,C231&gt;=0,D231&gt;=0),SUM(C231)-SUM(D231),""))</x:f>
      </x:c>
      <x:c r="F231" s="38"/>
      <x:c r="G231" s="50"/>
      <x:c r="H231" s="53" t="str">
        <x:f>IF(COUNTA(A231:D231,F231:G231)=0,"",IF(OR(A231="",B231=""),"Compte / libellé requis",IF(NOT(AND(LEN(TRIM(A231))&gt;=3,OR(LEFT(TRIM(A231),1)="1",LEFT(TRIM(A231),1)="2",LEFT(TRIM(A231),1)="3",LEFT(TRIM(A231),1)="4",LEFT(TRIM(A231),1)="5",LEFT(TRIM(A231),1)="6",LEFT(TRIM(A231),1)="7",LEFT(TRIM(A231),1)="8",LEFT(TRIM(A231),1)="9"))),"Compte à corriger",IF(NOT(AND(OR(C231="",ISNUMBER(C231)),OR(D231="",ISNUMBER(D231)),COUNT(C231:D231)&gt;0,C231&gt;=0,D231&gt;=0)),"Soldes à corriger",IF(COUNTIFS($A$14:$A$513,A231,$B$14:$B$513,B231,$C$14:$C$513,C231,$D$14:$D$513,D231,$F$14:$F$513,F231,$G$14:$G$513,G231)&gt;1,"Doublon exact",IF(AND(F231&lt;&gt;"",F231&lt;&gt;"Charge TS",F231&lt;&gt;"Dette TS",F231&lt;&gt;"Autre"),"Choix à corriger",IF(AND(F231="Charge TS",LEFT(TRIM(A231),4)&lt;&gt;"6311"),"Compte charge incohérent",IF(AND(F231="Dette TS",LEFT(TRIM(A231),3)&lt;&gt;"447"),"Compte dette incohérent",IF(AND(OR(LEFT(TRIM(A231),4)="6311",LEFT(TRIM(A231),3)="447"),F231=""),"TS à qualifier","Prêt")))))))))</x:f>
      </x:c>
    </x:row>
    <x:row r="232" ht="35" customHeight="1">
      <x:c r="A232" s="41"/>
      <x:c r="B232" s="50"/>
      <x:c r="C232" s="45"/>
      <x:c r="D232" s="45"/>
      <x:c r="E232" s="46" t="str">
        <x:f>IF(COUNTA(A232:D232)=0,"",IF(AND(OR(C232="",ISNUMBER(C232)),OR(D232="",ISNUMBER(D232)),COUNT(C232:D232)&gt;0,C232&gt;=0,D232&gt;=0),SUM(C232)-SUM(D232),""))</x:f>
      </x:c>
      <x:c r="F232" s="38"/>
      <x:c r="G232" s="50"/>
      <x:c r="H232" s="53" t="str">
        <x:f>IF(COUNTA(A232:D232,F232:G232)=0,"",IF(OR(A232="",B232=""),"Compte / libellé requis",IF(NOT(AND(LEN(TRIM(A232))&gt;=3,OR(LEFT(TRIM(A232),1)="1",LEFT(TRIM(A232),1)="2",LEFT(TRIM(A232),1)="3",LEFT(TRIM(A232),1)="4",LEFT(TRIM(A232),1)="5",LEFT(TRIM(A232),1)="6",LEFT(TRIM(A232),1)="7",LEFT(TRIM(A232),1)="8",LEFT(TRIM(A232),1)="9"))),"Compte à corriger",IF(NOT(AND(OR(C232="",ISNUMBER(C232)),OR(D232="",ISNUMBER(D232)),COUNT(C232:D232)&gt;0,C232&gt;=0,D232&gt;=0)),"Soldes à corriger",IF(COUNTIFS($A$14:$A$513,A232,$B$14:$B$513,B232,$C$14:$C$513,C232,$D$14:$D$513,D232,$F$14:$F$513,F232,$G$14:$G$513,G232)&gt;1,"Doublon exact",IF(AND(F232&lt;&gt;"",F232&lt;&gt;"Charge TS",F232&lt;&gt;"Dette TS",F232&lt;&gt;"Autre"),"Choix à corriger",IF(AND(F232="Charge TS",LEFT(TRIM(A232),4)&lt;&gt;"6311"),"Compte charge incohérent",IF(AND(F232="Dette TS",LEFT(TRIM(A232),3)&lt;&gt;"447"),"Compte dette incohérent",IF(AND(OR(LEFT(TRIM(A232),4)="6311",LEFT(TRIM(A232),3)="447"),F232=""),"TS à qualifier","Prêt")))))))))</x:f>
      </x:c>
    </x:row>
    <x:row r="233" ht="35" customHeight="1">
      <x:c r="A233" s="41"/>
      <x:c r="B233" s="50"/>
      <x:c r="C233" s="45"/>
      <x:c r="D233" s="45"/>
      <x:c r="E233" s="46" t="str">
        <x:f>IF(COUNTA(A233:D233)=0,"",IF(AND(OR(C233="",ISNUMBER(C233)),OR(D233="",ISNUMBER(D233)),COUNT(C233:D233)&gt;0,C233&gt;=0,D233&gt;=0),SUM(C233)-SUM(D233),""))</x:f>
      </x:c>
      <x:c r="F233" s="38"/>
      <x:c r="G233" s="50"/>
      <x:c r="H233" s="53" t="str">
        <x:f>IF(COUNTA(A233:D233,F233:G233)=0,"",IF(OR(A233="",B233=""),"Compte / libellé requis",IF(NOT(AND(LEN(TRIM(A233))&gt;=3,OR(LEFT(TRIM(A233),1)="1",LEFT(TRIM(A233),1)="2",LEFT(TRIM(A233),1)="3",LEFT(TRIM(A233),1)="4",LEFT(TRIM(A233),1)="5",LEFT(TRIM(A233),1)="6",LEFT(TRIM(A233),1)="7",LEFT(TRIM(A233),1)="8",LEFT(TRIM(A233),1)="9"))),"Compte à corriger",IF(NOT(AND(OR(C233="",ISNUMBER(C233)),OR(D233="",ISNUMBER(D233)),COUNT(C233:D233)&gt;0,C233&gt;=0,D233&gt;=0)),"Soldes à corriger",IF(COUNTIFS($A$14:$A$513,A233,$B$14:$B$513,B233,$C$14:$C$513,C233,$D$14:$D$513,D233,$F$14:$F$513,F233,$G$14:$G$513,G233)&gt;1,"Doublon exact",IF(AND(F233&lt;&gt;"",F233&lt;&gt;"Charge TS",F233&lt;&gt;"Dette TS",F233&lt;&gt;"Autre"),"Choix à corriger",IF(AND(F233="Charge TS",LEFT(TRIM(A233),4)&lt;&gt;"6311"),"Compte charge incohérent",IF(AND(F233="Dette TS",LEFT(TRIM(A233),3)&lt;&gt;"447"),"Compte dette incohérent",IF(AND(OR(LEFT(TRIM(A233),4)="6311",LEFT(TRIM(A233),3)="447"),F233=""),"TS à qualifier","Prêt")))))))))</x:f>
      </x:c>
    </x:row>
    <x:row r="234" ht="35" customHeight="1">
      <x:c r="A234" s="41"/>
      <x:c r="B234" s="50"/>
      <x:c r="C234" s="45"/>
      <x:c r="D234" s="45"/>
      <x:c r="E234" s="46" t="str">
        <x:f>IF(COUNTA(A234:D234)=0,"",IF(AND(OR(C234="",ISNUMBER(C234)),OR(D234="",ISNUMBER(D234)),COUNT(C234:D234)&gt;0,C234&gt;=0,D234&gt;=0),SUM(C234)-SUM(D234),""))</x:f>
      </x:c>
      <x:c r="F234" s="38"/>
      <x:c r="G234" s="50"/>
      <x:c r="H234" s="53" t="str">
        <x:f>IF(COUNTA(A234:D234,F234:G234)=0,"",IF(OR(A234="",B234=""),"Compte / libellé requis",IF(NOT(AND(LEN(TRIM(A234))&gt;=3,OR(LEFT(TRIM(A234),1)="1",LEFT(TRIM(A234),1)="2",LEFT(TRIM(A234),1)="3",LEFT(TRIM(A234),1)="4",LEFT(TRIM(A234),1)="5",LEFT(TRIM(A234),1)="6",LEFT(TRIM(A234),1)="7",LEFT(TRIM(A234),1)="8",LEFT(TRIM(A234),1)="9"))),"Compte à corriger",IF(NOT(AND(OR(C234="",ISNUMBER(C234)),OR(D234="",ISNUMBER(D234)),COUNT(C234:D234)&gt;0,C234&gt;=0,D234&gt;=0)),"Soldes à corriger",IF(COUNTIFS($A$14:$A$513,A234,$B$14:$B$513,B234,$C$14:$C$513,C234,$D$14:$D$513,D234,$F$14:$F$513,F234,$G$14:$G$513,G234)&gt;1,"Doublon exact",IF(AND(F234&lt;&gt;"",F234&lt;&gt;"Charge TS",F234&lt;&gt;"Dette TS",F234&lt;&gt;"Autre"),"Choix à corriger",IF(AND(F234="Charge TS",LEFT(TRIM(A234),4)&lt;&gt;"6311"),"Compte charge incohérent",IF(AND(F234="Dette TS",LEFT(TRIM(A234),3)&lt;&gt;"447"),"Compte dette incohérent",IF(AND(OR(LEFT(TRIM(A234),4)="6311",LEFT(TRIM(A234),3)="447"),F234=""),"TS à qualifier","Prêt")))))))))</x:f>
      </x:c>
    </x:row>
    <x:row r="235" ht="35" customHeight="1">
      <x:c r="A235" s="41"/>
      <x:c r="B235" s="50"/>
      <x:c r="C235" s="45"/>
      <x:c r="D235" s="45"/>
      <x:c r="E235" s="46" t="str">
        <x:f>IF(COUNTA(A235:D235)=0,"",IF(AND(OR(C235="",ISNUMBER(C235)),OR(D235="",ISNUMBER(D235)),COUNT(C235:D235)&gt;0,C235&gt;=0,D235&gt;=0),SUM(C235)-SUM(D235),""))</x:f>
      </x:c>
      <x:c r="F235" s="38"/>
      <x:c r="G235" s="50"/>
      <x:c r="H235" s="53" t="str">
        <x:f>IF(COUNTA(A235:D235,F235:G235)=0,"",IF(OR(A235="",B235=""),"Compte / libellé requis",IF(NOT(AND(LEN(TRIM(A235))&gt;=3,OR(LEFT(TRIM(A235),1)="1",LEFT(TRIM(A235),1)="2",LEFT(TRIM(A235),1)="3",LEFT(TRIM(A235),1)="4",LEFT(TRIM(A235),1)="5",LEFT(TRIM(A235),1)="6",LEFT(TRIM(A235),1)="7",LEFT(TRIM(A235),1)="8",LEFT(TRIM(A235),1)="9"))),"Compte à corriger",IF(NOT(AND(OR(C235="",ISNUMBER(C235)),OR(D235="",ISNUMBER(D235)),COUNT(C235:D235)&gt;0,C235&gt;=0,D235&gt;=0)),"Soldes à corriger",IF(COUNTIFS($A$14:$A$513,A235,$B$14:$B$513,B235,$C$14:$C$513,C235,$D$14:$D$513,D235,$F$14:$F$513,F235,$G$14:$G$513,G235)&gt;1,"Doublon exact",IF(AND(F235&lt;&gt;"",F235&lt;&gt;"Charge TS",F235&lt;&gt;"Dette TS",F235&lt;&gt;"Autre"),"Choix à corriger",IF(AND(F235="Charge TS",LEFT(TRIM(A235),4)&lt;&gt;"6311"),"Compte charge incohérent",IF(AND(F235="Dette TS",LEFT(TRIM(A235),3)&lt;&gt;"447"),"Compte dette incohérent",IF(AND(OR(LEFT(TRIM(A235),4)="6311",LEFT(TRIM(A235),3)="447"),F235=""),"TS à qualifier","Prêt")))))))))</x:f>
      </x:c>
    </x:row>
    <x:row r="236" ht="35" customHeight="1">
      <x:c r="A236" s="41"/>
      <x:c r="B236" s="50"/>
      <x:c r="C236" s="45"/>
      <x:c r="D236" s="45"/>
      <x:c r="E236" s="46" t="str">
        <x:f>IF(COUNTA(A236:D236)=0,"",IF(AND(OR(C236="",ISNUMBER(C236)),OR(D236="",ISNUMBER(D236)),COUNT(C236:D236)&gt;0,C236&gt;=0,D236&gt;=0),SUM(C236)-SUM(D236),""))</x:f>
      </x:c>
      <x:c r="F236" s="38"/>
      <x:c r="G236" s="50"/>
      <x:c r="H236" s="53" t="str">
        <x:f>IF(COUNTA(A236:D236,F236:G236)=0,"",IF(OR(A236="",B236=""),"Compte / libellé requis",IF(NOT(AND(LEN(TRIM(A236))&gt;=3,OR(LEFT(TRIM(A236),1)="1",LEFT(TRIM(A236),1)="2",LEFT(TRIM(A236),1)="3",LEFT(TRIM(A236),1)="4",LEFT(TRIM(A236),1)="5",LEFT(TRIM(A236),1)="6",LEFT(TRIM(A236),1)="7",LEFT(TRIM(A236),1)="8",LEFT(TRIM(A236),1)="9"))),"Compte à corriger",IF(NOT(AND(OR(C236="",ISNUMBER(C236)),OR(D236="",ISNUMBER(D236)),COUNT(C236:D236)&gt;0,C236&gt;=0,D236&gt;=0)),"Soldes à corriger",IF(COUNTIFS($A$14:$A$513,A236,$B$14:$B$513,B236,$C$14:$C$513,C236,$D$14:$D$513,D236,$F$14:$F$513,F236,$G$14:$G$513,G236)&gt;1,"Doublon exact",IF(AND(F236&lt;&gt;"",F236&lt;&gt;"Charge TS",F236&lt;&gt;"Dette TS",F236&lt;&gt;"Autre"),"Choix à corriger",IF(AND(F236="Charge TS",LEFT(TRIM(A236),4)&lt;&gt;"6311"),"Compte charge incohérent",IF(AND(F236="Dette TS",LEFT(TRIM(A236),3)&lt;&gt;"447"),"Compte dette incohérent",IF(AND(OR(LEFT(TRIM(A236),4)="6311",LEFT(TRIM(A236),3)="447"),F236=""),"TS à qualifier","Prêt")))))))))</x:f>
      </x:c>
    </x:row>
    <x:row r="237" ht="35" customHeight="1">
      <x:c r="A237" s="41"/>
      <x:c r="B237" s="50"/>
      <x:c r="C237" s="45"/>
      <x:c r="D237" s="45"/>
      <x:c r="E237" s="46" t="str">
        <x:f>IF(COUNTA(A237:D237)=0,"",IF(AND(OR(C237="",ISNUMBER(C237)),OR(D237="",ISNUMBER(D237)),COUNT(C237:D237)&gt;0,C237&gt;=0,D237&gt;=0),SUM(C237)-SUM(D237),""))</x:f>
      </x:c>
      <x:c r="F237" s="38"/>
      <x:c r="G237" s="50"/>
      <x:c r="H237" s="53" t="str">
        <x:f>IF(COUNTA(A237:D237,F237:G237)=0,"",IF(OR(A237="",B237=""),"Compte / libellé requis",IF(NOT(AND(LEN(TRIM(A237))&gt;=3,OR(LEFT(TRIM(A237),1)="1",LEFT(TRIM(A237),1)="2",LEFT(TRIM(A237),1)="3",LEFT(TRIM(A237),1)="4",LEFT(TRIM(A237),1)="5",LEFT(TRIM(A237),1)="6",LEFT(TRIM(A237),1)="7",LEFT(TRIM(A237),1)="8",LEFT(TRIM(A237),1)="9"))),"Compte à corriger",IF(NOT(AND(OR(C237="",ISNUMBER(C237)),OR(D237="",ISNUMBER(D237)),COUNT(C237:D237)&gt;0,C237&gt;=0,D237&gt;=0)),"Soldes à corriger",IF(COUNTIFS($A$14:$A$513,A237,$B$14:$B$513,B237,$C$14:$C$513,C237,$D$14:$D$513,D237,$F$14:$F$513,F237,$G$14:$G$513,G237)&gt;1,"Doublon exact",IF(AND(F237&lt;&gt;"",F237&lt;&gt;"Charge TS",F237&lt;&gt;"Dette TS",F237&lt;&gt;"Autre"),"Choix à corriger",IF(AND(F237="Charge TS",LEFT(TRIM(A237),4)&lt;&gt;"6311"),"Compte charge incohérent",IF(AND(F237="Dette TS",LEFT(TRIM(A237),3)&lt;&gt;"447"),"Compte dette incohérent",IF(AND(OR(LEFT(TRIM(A237),4)="6311",LEFT(TRIM(A237),3)="447"),F237=""),"TS à qualifier","Prêt")))))))))</x:f>
      </x:c>
    </x:row>
    <x:row r="238" ht="35" customHeight="1">
      <x:c r="A238" s="41"/>
      <x:c r="B238" s="50"/>
      <x:c r="C238" s="45"/>
      <x:c r="D238" s="45"/>
      <x:c r="E238" s="46" t="str">
        <x:f>IF(COUNTA(A238:D238)=0,"",IF(AND(OR(C238="",ISNUMBER(C238)),OR(D238="",ISNUMBER(D238)),COUNT(C238:D238)&gt;0,C238&gt;=0,D238&gt;=0),SUM(C238)-SUM(D238),""))</x:f>
      </x:c>
      <x:c r="F238" s="38"/>
      <x:c r="G238" s="50"/>
      <x:c r="H238" s="53" t="str">
        <x:f>IF(COUNTA(A238:D238,F238:G238)=0,"",IF(OR(A238="",B238=""),"Compte / libellé requis",IF(NOT(AND(LEN(TRIM(A238))&gt;=3,OR(LEFT(TRIM(A238),1)="1",LEFT(TRIM(A238),1)="2",LEFT(TRIM(A238),1)="3",LEFT(TRIM(A238),1)="4",LEFT(TRIM(A238),1)="5",LEFT(TRIM(A238),1)="6",LEFT(TRIM(A238),1)="7",LEFT(TRIM(A238),1)="8",LEFT(TRIM(A238),1)="9"))),"Compte à corriger",IF(NOT(AND(OR(C238="",ISNUMBER(C238)),OR(D238="",ISNUMBER(D238)),COUNT(C238:D238)&gt;0,C238&gt;=0,D238&gt;=0)),"Soldes à corriger",IF(COUNTIFS($A$14:$A$513,A238,$B$14:$B$513,B238,$C$14:$C$513,C238,$D$14:$D$513,D238,$F$14:$F$513,F238,$G$14:$G$513,G238)&gt;1,"Doublon exact",IF(AND(F238&lt;&gt;"",F238&lt;&gt;"Charge TS",F238&lt;&gt;"Dette TS",F238&lt;&gt;"Autre"),"Choix à corriger",IF(AND(F238="Charge TS",LEFT(TRIM(A238),4)&lt;&gt;"6311"),"Compte charge incohérent",IF(AND(F238="Dette TS",LEFT(TRIM(A238),3)&lt;&gt;"447"),"Compte dette incohérent",IF(AND(OR(LEFT(TRIM(A238),4)="6311",LEFT(TRIM(A238),3)="447"),F238=""),"TS à qualifier","Prêt")))))))))</x:f>
      </x:c>
    </x:row>
    <x:row r="239" ht="35" customHeight="1">
      <x:c r="A239" s="41"/>
      <x:c r="B239" s="50"/>
      <x:c r="C239" s="45"/>
      <x:c r="D239" s="45"/>
      <x:c r="E239" s="46" t="str">
        <x:f>IF(COUNTA(A239:D239)=0,"",IF(AND(OR(C239="",ISNUMBER(C239)),OR(D239="",ISNUMBER(D239)),COUNT(C239:D239)&gt;0,C239&gt;=0,D239&gt;=0),SUM(C239)-SUM(D239),""))</x:f>
      </x:c>
      <x:c r="F239" s="38"/>
      <x:c r="G239" s="50"/>
      <x:c r="H239" s="53" t="str">
        <x:f>IF(COUNTA(A239:D239,F239:G239)=0,"",IF(OR(A239="",B239=""),"Compte / libellé requis",IF(NOT(AND(LEN(TRIM(A239))&gt;=3,OR(LEFT(TRIM(A239),1)="1",LEFT(TRIM(A239),1)="2",LEFT(TRIM(A239),1)="3",LEFT(TRIM(A239),1)="4",LEFT(TRIM(A239),1)="5",LEFT(TRIM(A239),1)="6",LEFT(TRIM(A239),1)="7",LEFT(TRIM(A239),1)="8",LEFT(TRIM(A239),1)="9"))),"Compte à corriger",IF(NOT(AND(OR(C239="",ISNUMBER(C239)),OR(D239="",ISNUMBER(D239)),COUNT(C239:D239)&gt;0,C239&gt;=0,D239&gt;=0)),"Soldes à corriger",IF(COUNTIFS($A$14:$A$513,A239,$B$14:$B$513,B239,$C$14:$C$513,C239,$D$14:$D$513,D239,$F$14:$F$513,F239,$G$14:$G$513,G239)&gt;1,"Doublon exact",IF(AND(F239&lt;&gt;"",F239&lt;&gt;"Charge TS",F239&lt;&gt;"Dette TS",F239&lt;&gt;"Autre"),"Choix à corriger",IF(AND(F239="Charge TS",LEFT(TRIM(A239),4)&lt;&gt;"6311"),"Compte charge incohérent",IF(AND(F239="Dette TS",LEFT(TRIM(A239),3)&lt;&gt;"447"),"Compte dette incohérent",IF(AND(OR(LEFT(TRIM(A239),4)="6311",LEFT(TRIM(A239),3)="447"),F239=""),"TS à qualifier","Prêt")))))))))</x:f>
      </x:c>
    </x:row>
    <x:row r="240" ht="35" customHeight="1">
      <x:c r="A240" s="41"/>
      <x:c r="B240" s="50"/>
      <x:c r="C240" s="45"/>
      <x:c r="D240" s="45"/>
      <x:c r="E240" s="46" t="str">
        <x:f>IF(COUNTA(A240:D240)=0,"",IF(AND(OR(C240="",ISNUMBER(C240)),OR(D240="",ISNUMBER(D240)),COUNT(C240:D240)&gt;0,C240&gt;=0,D240&gt;=0),SUM(C240)-SUM(D240),""))</x:f>
      </x:c>
      <x:c r="F240" s="38"/>
      <x:c r="G240" s="50"/>
      <x:c r="H240" s="53" t="str">
        <x:f>IF(COUNTA(A240:D240,F240:G240)=0,"",IF(OR(A240="",B240=""),"Compte / libellé requis",IF(NOT(AND(LEN(TRIM(A240))&gt;=3,OR(LEFT(TRIM(A240),1)="1",LEFT(TRIM(A240),1)="2",LEFT(TRIM(A240),1)="3",LEFT(TRIM(A240),1)="4",LEFT(TRIM(A240),1)="5",LEFT(TRIM(A240),1)="6",LEFT(TRIM(A240),1)="7",LEFT(TRIM(A240),1)="8",LEFT(TRIM(A240),1)="9"))),"Compte à corriger",IF(NOT(AND(OR(C240="",ISNUMBER(C240)),OR(D240="",ISNUMBER(D240)),COUNT(C240:D240)&gt;0,C240&gt;=0,D240&gt;=0)),"Soldes à corriger",IF(COUNTIFS($A$14:$A$513,A240,$B$14:$B$513,B240,$C$14:$C$513,C240,$D$14:$D$513,D240,$F$14:$F$513,F240,$G$14:$G$513,G240)&gt;1,"Doublon exact",IF(AND(F240&lt;&gt;"",F240&lt;&gt;"Charge TS",F240&lt;&gt;"Dette TS",F240&lt;&gt;"Autre"),"Choix à corriger",IF(AND(F240="Charge TS",LEFT(TRIM(A240),4)&lt;&gt;"6311"),"Compte charge incohérent",IF(AND(F240="Dette TS",LEFT(TRIM(A240),3)&lt;&gt;"447"),"Compte dette incohérent",IF(AND(OR(LEFT(TRIM(A240),4)="6311",LEFT(TRIM(A240),3)="447"),F240=""),"TS à qualifier","Prêt")))))))))</x:f>
      </x:c>
    </x:row>
    <x:row r="241" ht="35" customHeight="1">
      <x:c r="A241" s="41"/>
      <x:c r="B241" s="50"/>
      <x:c r="C241" s="45"/>
      <x:c r="D241" s="45"/>
      <x:c r="E241" s="46" t="str">
        <x:f>IF(COUNTA(A241:D241)=0,"",IF(AND(OR(C241="",ISNUMBER(C241)),OR(D241="",ISNUMBER(D241)),COUNT(C241:D241)&gt;0,C241&gt;=0,D241&gt;=0),SUM(C241)-SUM(D241),""))</x:f>
      </x:c>
      <x:c r="F241" s="38"/>
      <x:c r="G241" s="50"/>
      <x:c r="H241" s="53" t="str">
        <x:f>IF(COUNTA(A241:D241,F241:G241)=0,"",IF(OR(A241="",B241=""),"Compte / libellé requis",IF(NOT(AND(LEN(TRIM(A241))&gt;=3,OR(LEFT(TRIM(A241),1)="1",LEFT(TRIM(A241),1)="2",LEFT(TRIM(A241),1)="3",LEFT(TRIM(A241),1)="4",LEFT(TRIM(A241),1)="5",LEFT(TRIM(A241),1)="6",LEFT(TRIM(A241),1)="7",LEFT(TRIM(A241),1)="8",LEFT(TRIM(A241),1)="9"))),"Compte à corriger",IF(NOT(AND(OR(C241="",ISNUMBER(C241)),OR(D241="",ISNUMBER(D241)),COUNT(C241:D241)&gt;0,C241&gt;=0,D241&gt;=0)),"Soldes à corriger",IF(COUNTIFS($A$14:$A$513,A241,$B$14:$B$513,B241,$C$14:$C$513,C241,$D$14:$D$513,D241,$F$14:$F$513,F241,$G$14:$G$513,G241)&gt;1,"Doublon exact",IF(AND(F241&lt;&gt;"",F241&lt;&gt;"Charge TS",F241&lt;&gt;"Dette TS",F241&lt;&gt;"Autre"),"Choix à corriger",IF(AND(F241="Charge TS",LEFT(TRIM(A241),4)&lt;&gt;"6311"),"Compte charge incohérent",IF(AND(F241="Dette TS",LEFT(TRIM(A241),3)&lt;&gt;"447"),"Compte dette incohérent",IF(AND(OR(LEFT(TRIM(A241),4)="6311",LEFT(TRIM(A241),3)="447"),F241=""),"TS à qualifier","Prêt")))))))))</x:f>
      </x:c>
    </x:row>
    <x:row r="242" ht="35" customHeight="1">
      <x:c r="A242" s="41"/>
      <x:c r="B242" s="50"/>
      <x:c r="C242" s="45"/>
      <x:c r="D242" s="45"/>
      <x:c r="E242" s="46" t="str">
        <x:f>IF(COUNTA(A242:D242)=0,"",IF(AND(OR(C242="",ISNUMBER(C242)),OR(D242="",ISNUMBER(D242)),COUNT(C242:D242)&gt;0,C242&gt;=0,D242&gt;=0),SUM(C242)-SUM(D242),""))</x:f>
      </x:c>
      <x:c r="F242" s="38"/>
      <x:c r="G242" s="50"/>
      <x:c r="H242" s="53" t="str">
        <x:f>IF(COUNTA(A242:D242,F242:G242)=0,"",IF(OR(A242="",B242=""),"Compte / libellé requis",IF(NOT(AND(LEN(TRIM(A242))&gt;=3,OR(LEFT(TRIM(A242),1)="1",LEFT(TRIM(A242),1)="2",LEFT(TRIM(A242),1)="3",LEFT(TRIM(A242),1)="4",LEFT(TRIM(A242),1)="5",LEFT(TRIM(A242),1)="6",LEFT(TRIM(A242),1)="7",LEFT(TRIM(A242),1)="8",LEFT(TRIM(A242),1)="9"))),"Compte à corriger",IF(NOT(AND(OR(C242="",ISNUMBER(C242)),OR(D242="",ISNUMBER(D242)),COUNT(C242:D242)&gt;0,C242&gt;=0,D242&gt;=0)),"Soldes à corriger",IF(COUNTIFS($A$14:$A$513,A242,$B$14:$B$513,B242,$C$14:$C$513,C242,$D$14:$D$513,D242,$F$14:$F$513,F242,$G$14:$G$513,G242)&gt;1,"Doublon exact",IF(AND(F242&lt;&gt;"",F242&lt;&gt;"Charge TS",F242&lt;&gt;"Dette TS",F242&lt;&gt;"Autre"),"Choix à corriger",IF(AND(F242="Charge TS",LEFT(TRIM(A242),4)&lt;&gt;"6311"),"Compte charge incohérent",IF(AND(F242="Dette TS",LEFT(TRIM(A242),3)&lt;&gt;"447"),"Compte dette incohérent",IF(AND(OR(LEFT(TRIM(A242),4)="6311",LEFT(TRIM(A242),3)="447"),F242=""),"TS à qualifier","Prêt")))))))))</x:f>
      </x:c>
    </x:row>
    <x:row r="243" ht="35" customHeight="1">
      <x:c r="A243" s="41"/>
      <x:c r="B243" s="50"/>
      <x:c r="C243" s="45"/>
      <x:c r="D243" s="45"/>
      <x:c r="E243" s="46" t="str">
        <x:f>IF(COUNTA(A243:D243)=0,"",IF(AND(OR(C243="",ISNUMBER(C243)),OR(D243="",ISNUMBER(D243)),COUNT(C243:D243)&gt;0,C243&gt;=0,D243&gt;=0),SUM(C243)-SUM(D243),""))</x:f>
      </x:c>
      <x:c r="F243" s="38"/>
      <x:c r="G243" s="50"/>
      <x:c r="H243" s="53" t="str">
        <x:f>IF(COUNTA(A243:D243,F243:G243)=0,"",IF(OR(A243="",B243=""),"Compte / libellé requis",IF(NOT(AND(LEN(TRIM(A243))&gt;=3,OR(LEFT(TRIM(A243),1)="1",LEFT(TRIM(A243),1)="2",LEFT(TRIM(A243),1)="3",LEFT(TRIM(A243),1)="4",LEFT(TRIM(A243),1)="5",LEFT(TRIM(A243),1)="6",LEFT(TRIM(A243),1)="7",LEFT(TRIM(A243),1)="8",LEFT(TRIM(A243),1)="9"))),"Compte à corriger",IF(NOT(AND(OR(C243="",ISNUMBER(C243)),OR(D243="",ISNUMBER(D243)),COUNT(C243:D243)&gt;0,C243&gt;=0,D243&gt;=0)),"Soldes à corriger",IF(COUNTIFS($A$14:$A$513,A243,$B$14:$B$513,B243,$C$14:$C$513,C243,$D$14:$D$513,D243,$F$14:$F$513,F243,$G$14:$G$513,G243)&gt;1,"Doublon exact",IF(AND(F243&lt;&gt;"",F243&lt;&gt;"Charge TS",F243&lt;&gt;"Dette TS",F243&lt;&gt;"Autre"),"Choix à corriger",IF(AND(F243="Charge TS",LEFT(TRIM(A243),4)&lt;&gt;"6311"),"Compte charge incohérent",IF(AND(F243="Dette TS",LEFT(TRIM(A243),3)&lt;&gt;"447"),"Compte dette incohérent",IF(AND(OR(LEFT(TRIM(A243),4)="6311",LEFT(TRIM(A243),3)="447"),F243=""),"TS à qualifier","Prêt")))))))))</x:f>
      </x:c>
    </x:row>
    <x:row r="244" ht="35" customHeight="1">
      <x:c r="A244" s="41"/>
      <x:c r="B244" s="50"/>
      <x:c r="C244" s="45"/>
      <x:c r="D244" s="45"/>
      <x:c r="E244" s="46" t="str">
        <x:f>IF(COUNTA(A244:D244)=0,"",IF(AND(OR(C244="",ISNUMBER(C244)),OR(D244="",ISNUMBER(D244)),COUNT(C244:D244)&gt;0,C244&gt;=0,D244&gt;=0),SUM(C244)-SUM(D244),""))</x:f>
      </x:c>
      <x:c r="F244" s="38"/>
      <x:c r="G244" s="50"/>
      <x:c r="H244" s="53" t="str">
        <x:f>IF(COUNTA(A244:D244,F244:G244)=0,"",IF(OR(A244="",B244=""),"Compte / libellé requis",IF(NOT(AND(LEN(TRIM(A244))&gt;=3,OR(LEFT(TRIM(A244),1)="1",LEFT(TRIM(A244),1)="2",LEFT(TRIM(A244),1)="3",LEFT(TRIM(A244),1)="4",LEFT(TRIM(A244),1)="5",LEFT(TRIM(A244),1)="6",LEFT(TRIM(A244),1)="7",LEFT(TRIM(A244),1)="8",LEFT(TRIM(A244),1)="9"))),"Compte à corriger",IF(NOT(AND(OR(C244="",ISNUMBER(C244)),OR(D244="",ISNUMBER(D244)),COUNT(C244:D244)&gt;0,C244&gt;=0,D244&gt;=0)),"Soldes à corriger",IF(COUNTIFS($A$14:$A$513,A244,$B$14:$B$513,B244,$C$14:$C$513,C244,$D$14:$D$513,D244,$F$14:$F$513,F244,$G$14:$G$513,G244)&gt;1,"Doublon exact",IF(AND(F244&lt;&gt;"",F244&lt;&gt;"Charge TS",F244&lt;&gt;"Dette TS",F244&lt;&gt;"Autre"),"Choix à corriger",IF(AND(F244="Charge TS",LEFT(TRIM(A244),4)&lt;&gt;"6311"),"Compte charge incohérent",IF(AND(F244="Dette TS",LEFT(TRIM(A244),3)&lt;&gt;"447"),"Compte dette incohérent",IF(AND(OR(LEFT(TRIM(A244),4)="6311",LEFT(TRIM(A244),3)="447"),F244=""),"TS à qualifier","Prêt")))))))))</x:f>
      </x:c>
    </x:row>
    <x:row r="245" ht="35" customHeight="1">
      <x:c r="A245" s="41"/>
      <x:c r="B245" s="50"/>
      <x:c r="C245" s="45"/>
      <x:c r="D245" s="45"/>
      <x:c r="E245" s="46" t="str">
        <x:f>IF(COUNTA(A245:D245)=0,"",IF(AND(OR(C245="",ISNUMBER(C245)),OR(D245="",ISNUMBER(D245)),COUNT(C245:D245)&gt;0,C245&gt;=0,D245&gt;=0),SUM(C245)-SUM(D245),""))</x:f>
      </x:c>
      <x:c r="F245" s="38"/>
      <x:c r="G245" s="50"/>
      <x:c r="H245" s="53" t="str">
        <x:f>IF(COUNTA(A245:D245,F245:G245)=0,"",IF(OR(A245="",B245=""),"Compte / libellé requis",IF(NOT(AND(LEN(TRIM(A245))&gt;=3,OR(LEFT(TRIM(A245),1)="1",LEFT(TRIM(A245),1)="2",LEFT(TRIM(A245),1)="3",LEFT(TRIM(A245),1)="4",LEFT(TRIM(A245),1)="5",LEFT(TRIM(A245),1)="6",LEFT(TRIM(A245),1)="7",LEFT(TRIM(A245),1)="8",LEFT(TRIM(A245),1)="9"))),"Compte à corriger",IF(NOT(AND(OR(C245="",ISNUMBER(C245)),OR(D245="",ISNUMBER(D245)),COUNT(C245:D245)&gt;0,C245&gt;=0,D245&gt;=0)),"Soldes à corriger",IF(COUNTIFS($A$14:$A$513,A245,$B$14:$B$513,B245,$C$14:$C$513,C245,$D$14:$D$513,D245,$F$14:$F$513,F245,$G$14:$G$513,G245)&gt;1,"Doublon exact",IF(AND(F245&lt;&gt;"",F245&lt;&gt;"Charge TS",F245&lt;&gt;"Dette TS",F245&lt;&gt;"Autre"),"Choix à corriger",IF(AND(F245="Charge TS",LEFT(TRIM(A245),4)&lt;&gt;"6311"),"Compte charge incohérent",IF(AND(F245="Dette TS",LEFT(TRIM(A245),3)&lt;&gt;"447"),"Compte dette incohérent",IF(AND(OR(LEFT(TRIM(A245),4)="6311",LEFT(TRIM(A245),3)="447"),F245=""),"TS à qualifier","Prêt")))))))))</x:f>
      </x:c>
    </x:row>
    <x:row r="246" ht="35" customHeight="1">
      <x:c r="A246" s="41"/>
      <x:c r="B246" s="50"/>
      <x:c r="C246" s="45"/>
      <x:c r="D246" s="45"/>
      <x:c r="E246" s="46" t="str">
        <x:f>IF(COUNTA(A246:D246)=0,"",IF(AND(OR(C246="",ISNUMBER(C246)),OR(D246="",ISNUMBER(D246)),COUNT(C246:D246)&gt;0,C246&gt;=0,D246&gt;=0),SUM(C246)-SUM(D246),""))</x:f>
      </x:c>
      <x:c r="F246" s="38"/>
      <x:c r="G246" s="50"/>
      <x:c r="H246" s="53" t="str">
        <x:f>IF(COUNTA(A246:D246,F246:G246)=0,"",IF(OR(A246="",B246=""),"Compte / libellé requis",IF(NOT(AND(LEN(TRIM(A246))&gt;=3,OR(LEFT(TRIM(A246),1)="1",LEFT(TRIM(A246),1)="2",LEFT(TRIM(A246),1)="3",LEFT(TRIM(A246),1)="4",LEFT(TRIM(A246),1)="5",LEFT(TRIM(A246),1)="6",LEFT(TRIM(A246),1)="7",LEFT(TRIM(A246),1)="8",LEFT(TRIM(A246),1)="9"))),"Compte à corriger",IF(NOT(AND(OR(C246="",ISNUMBER(C246)),OR(D246="",ISNUMBER(D246)),COUNT(C246:D246)&gt;0,C246&gt;=0,D246&gt;=0)),"Soldes à corriger",IF(COUNTIFS($A$14:$A$513,A246,$B$14:$B$513,B246,$C$14:$C$513,C246,$D$14:$D$513,D246,$F$14:$F$513,F246,$G$14:$G$513,G246)&gt;1,"Doublon exact",IF(AND(F246&lt;&gt;"",F246&lt;&gt;"Charge TS",F246&lt;&gt;"Dette TS",F246&lt;&gt;"Autre"),"Choix à corriger",IF(AND(F246="Charge TS",LEFT(TRIM(A246),4)&lt;&gt;"6311"),"Compte charge incohérent",IF(AND(F246="Dette TS",LEFT(TRIM(A246),3)&lt;&gt;"447"),"Compte dette incohérent",IF(AND(OR(LEFT(TRIM(A246),4)="6311",LEFT(TRIM(A246),3)="447"),F246=""),"TS à qualifier","Prêt")))))))))</x:f>
      </x:c>
    </x:row>
    <x:row r="247" ht="35" customHeight="1">
      <x:c r="A247" s="41"/>
      <x:c r="B247" s="50"/>
      <x:c r="C247" s="45"/>
      <x:c r="D247" s="45"/>
      <x:c r="E247" s="46" t="str">
        <x:f>IF(COUNTA(A247:D247)=0,"",IF(AND(OR(C247="",ISNUMBER(C247)),OR(D247="",ISNUMBER(D247)),COUNT(C247:D247)&gt;0,C247&gt;=0,D247&gt;=0),SUM(C247)-SUM(D247),""))</x:f>
      </x:c>
      <x:c r="F247" s="38"/>
      <x:c r="G247" s="50"/>
      <x:c r="H247" s="53" t="str">
        <x:f>IF(COUNTA(A247:D247,F247:G247)=0,"",IF(OR(A247="",B247=""),"Compte / libellé requis",IF(NOT(AND(LEN(TRIM(A247))&gt;=3,OR(LEFT(TRIM(A247),1)="1",LEFT(TRIM(A247),1)="2",LEFT(TRIM(A247),1)="3",LEFT(TRIM(A247),1)="4",LEFT(TRIM(A247),1)="5",LEFT(TRIM(A247),1)="6",LEFT(TRIM(A247),1)="7",LEFT(TRIM(A247),1)="8",LEFT(TRIM(A247),1)="9"))),"Compte à corriger",IF(NOT(AND(OR(C247="",ISNUMBER(C247)),OR(D247="",ISNUMBER(D247)),COUNT(C247:D247)&gt;0,C247&gt;=0,D247&gt;=0)),"Soldes à corriger",IF(COUNTIFS($A$14:$A$513,A247,$B$14:$B$513,B247,$C$14:$C$513,C247,$D$14:$D$513,D247,$F$14:$F$513,F247,$G$14:$G$513,G247)&gt;1,"Doublon exact",IF(AND(F247&lt;&gt;"",F247&lt;&gt;"Charge TS",F247&lt;&gt;"Dette TS",F247&lt;&gt;"Autre"),"Choix à corriger",IF(AND(F247="Charge TS",LEFT(TRIM(A247),4)&lt;&gt;"6311"),"Compte charge incohérent",IF(AND(F247="Dette TS",LEFT(TRIM(A247),3)&lt;&gt;"447"),"Compte dette incohérent",IF(AND(OR(LEFT(TRIM(A247),4)="6311",LEFT(TRIM(A247),3)="447"),F247=""),"TS à qualifier","Prêt")))))))))</x:f>
      </x:c>
    </x:row>
    <x:row r="248" ht="35" customHeight="1">
      <x:c r="A248" s="41"/>
      <x:c r="B248" s="50"/>
      <x:c r="C248" s="45"/>
      <x:c r="D248" s="45"/>
      <x:c r="E248" s="46" t="str">
        <x:f>IF(COUNTA(A248:D248)=0,"",IF(AND(OR(C248="",ISNUMBER(C248)),OR(D248="",ISNUMBER(D248)),COUNT(C248:D248)&gt;0,C248&gt;=0,D248&gt;=0),SUM(C248)-SUM(D248),""))</x:f>
      </x:c>
      <x:c r="F248" s="38"/>
      <x:c r="G248" s="50"/>
      <x:c r="H248" s="53" t="str">
        <x:f>IF(COUNTA(A248:D248,F248:G248)=0,"",IF(OR(A248="",B248=""),"Compte / libellé requis",IF(NOT(AND(LEN(TRIM(A248))&gt;=3,OR(LEFT(TRIM(A248),1)="1",LEFT(TRIM(A248),1)="2",LEFT(TRIM(A248),1)="3",LEFT(TRIM(A248),1)="4",LEFT(TRIM(A248),1)="5",LEFT(TRIM(A248),1)="6",LEFT(TRIM(A248),1)="7",LEFT(TRIM(A248),1)="8",LEFT(TRIM(A248),1)="9"))),"Compte à corriger",IF(NOT(AND(OR(C248="",ISNUMBER(C248)),OR(D248="",ISNUMBER(D248)),COUNT(C248:D248)&gt;0,C248&gt;=0,D248&gt;=0)),"Soldes à corriger",IF(COUNTIFS($A$14:$A$513,A248,$B$14:$B$513,B248,$C$14:$C$513,C248,$D$14:$D$513,D248,$F$14:$F$513,F248,$G$14:$G$513,G248)&gt;1,"Doublon exact",IF(AND(F248&lt;&gt;"",F248&lt;&gt;"Charge TS",F248&lt;&gt;"Dette TS",F248&lt;&gt;"Autre"),"Choix à corriger",IF(AND(F248="Charge TS",LEFT(TRIM(A248),4)&lt;&gt;"6311"),"Compte charge incohérent",IF(AND(F248="Dette TS",LEFT(TRIM(A248),3)&lt;&gt;"447"),"Compte dette incohérent",IF(AND(OR(LEFT(TRIM(A248),4)="6311",LEFT(TRIM(A248),3)="447"),F248=""),"TS à qualifier","Prêt")))))))))</x:f>
      </x:c>
    </x:row>
    <x:row r="249" ht="35" customHeight="1">
      <x:c r="A249" s="41"/>
      <x:c r="B249" s="50"/>
      <x:c r="C249" s="45"/>
      <x:c r="D249" s="45"/>
      <x:c r="E249" s="46" t="str">
        <x:f>IF(COUNTA(A249:D249)=0,"",IF(AND(OR(C249="",ISNUMBER(C249)),OR(D249="",ISNUMBER(D249)),COUNT(C249:D249)&gt;0,C249&gt;=0,D249&gt;=0),SUM(C249)-SUM(D249),""))</x:f>
      </x:c>
      <x:c r="F249" s="38"/>
      <x:c r="G249" s="50"/>
      <x:c r="H249" s="53" t="str">
        <x:f>IF(COUNTA(A249:D249,F249:G249)=0,"",IF(OR(A249="",B249=""),"Compte / libellé requis",IF(NOT(AND(LEN(TRIM(A249))&gt;=3,OR(LEFT(TRIM(A249),1)="1",LEFT(TRIM(A249),1)="2",LEFT(TRIM(A249),1)="3",LEFT(TRIM(A249),1)="4",LEFT(TRIM(A249),1)="5",LEFT(TRIM(A249),1)="6",LEFT(TRIM(A249),1)="7",LEFT(TRIM(A249),1)="8",LEFT(TRIM(A249),1)="9"))),"Compte à corriger",IF(NOT(AND(OR(C249="",ISNUMBER(C249)),OR(D249="",ISNUMBER(D249)),COUNT(C249:D249)&gt;0,C249&gt;=0,D249&gt;=0)),"Soldes à corriger",IF(COUNTIFS($A$14:$A$513,A249,$B$14:$B$513,B249,$C$14:$C$513,C249,$D$14:$D$513,D249,$F$14:$F$513,F249,$G$14:$G$513,G249)&gt;1,"Doublon exact",IF(AND(F249&lt;&gt;"",F249&lt;&gt;"Charge TS",F249&lt;&gt;"Dette TS",F249&lt;&gt;"Autre"),"Choix à corriger",IF(AND(F249="Charge TS",LEFT(TRIM(A249),4)&lt;&gt;"6311"),"Compte charge incohérent",IF(AND(F249="Dette TS",LEFT(TRIM(A249),3)&lt;&gt;"447"),"Compte dette incohérent",IF(AND(OR(LEFT(TRIM(A249),4)="6311",LEFT(TRIM(A249),3)="447"),F249=""),"TS à qualifier","Prêt")))))))))</x:f>
      </x:c>
    </x:row>
    <x:row r="250" ht="35" customHeight="1">
      <x:c r="A250" s="41"/>
      <x:c r="B250" s="50"/>
      <x:c r="C250" s="45"/>
      <x:c r="D250" s="45"/>
      <x:c r="E250" s="46" t="str">
        <x:f>IF(COUNTA(A250:D250)=0,"",IF(AND(OR(C250="",ISNUMBER(C250)),OR(D250="",ISNUMBER(D250)),COUNT(C250:D250)&gt;0,C250&gt;=0,D250&gt;=0),SUM(C250)-SUM(D250),""))</x:f>
      </x:c>
      <x:c r="F250" s="38"/>
      <x:c r="G250" s="50"/>
      <x:c r="H250" s="53" t="str">
        <x:f>IF(COUNTA(A250:D250,F250:G250)=0,"",IF(OR(A250="",B250=""),"Compte / libellé requis",IF(NOT(AND(LEN(TRIM(A250))&gt;=3,OR(LEFT(TRIM(A250),1)="1",LEFT(TRIM(A250),1)="2",LEFT(TRIM(A250),1)="3",LEFT(TRIM(A250),1)="4",LEFT(TRIM(A250),1)="5",LEFT(TRIM(A250),1)="6",LEFT(TRIM(A250),1)="7",LEFT(TRIM(A250),1)="8",LEFT(TRIM(A250),1)="9"))),"Compte à corriger",IF(NOT(AND(OR(C250="",ISNUMBER(C250)),OR(D250="",ISNUMBER(D250)),COUNT(C250:D250)&gt;0,C250&gt;=0,D250&gt;=0)),"Soldes à corriger",IF(COUNTIFS($A$14:$A$513,A250,$B$14:$B$513,B250,$C$14:$C$513,C250,$D$14:$D$513,D250,$F$14:$F$513,F250,$G$14:$G$513,G250)&gt;1,"Doublon exact",IF(AND(F250&lt;&gt;"",F250&lt;&gt;"Charge TS",F250&lt;&gt;"Dette TS",F250&lt;&gt;"Autre"),"Choix à corriger",IF(AND(F250="Charge TS",LEFT(TRIM(A250),4)&lt;&gt;"6311"),"Compte charge incohérent",IF(AND(F250="Dette TS",LEFT(TRIM(A250),3)&lt;&gt;"447"),"Compte dette incohérent",IF(AND(OR(LEFT(TRIM(A250),4)="6311",LEFT(TRIM(A250),3)="447"),F250=""),"TS à qualifier","Prêt")))))))))</x:f>
      </x:c>
    </x:row>
    <x:row r="251" ht="35" customHeight="1">
      <x:c r="A251" s="41"/>
      <x:c r="B251" s="50"/>
      <x:c r="C251" s="45"/>
      <x:c r="D251" s="45"/>
      <x:c r="E251" s="46" t="str">
        <x:f>IF(COUNTA(A251:D251)=0,"",IF(AND(OR(C251="",ISNUMBER(C251)),OR(D251="",ISNUMBER(D251)),COUNT(C251:D251)&gt;0,C251&gt;=0,D251&gt;=0),SUM(C251)-SUM(D251),""))</x:f>
      </x:c>
      <x:c r="F251" s="38"/>
      <x:c r="G251" s="50"/>
      <x:c r="H251" s="53" t="str">
        <x:f>IF(COUNTA(A251:D251,F251:G251)=0,"",IF(OR(A251="",B251=""),"Compte / libellé requis",IF(NOT(AND(LEN(TRIM(A251))&gt;=3,OR(LEFT(TRIM(A251),1)="1",LEFT(TRIM(A251),1)="2",LEFT(TRIM(A251),1)="3",LEFT(TRIM(A251),1)="4",LEFT(TRIM(A251),1)="5",LEFT(TRIM(A251),1)="6",LEFT(TRIM(A251),1)="7",LEFT(TRIM(A251),1)="8",LEFT(TRIM(A251),1)="9"))),"Compte à corriger",IF(NOT(AND(OR(C251="",ISNUMBER(C251)),OR(D251="",ISNUMBER(D251)),COUNT(C251:D251)&gt;0,C251&gt;=0,D251&gt;=0)),"Soldes à corriger",IF(COUNTIFS($A$14:$A$513,A251,$B$14:$B$513,B251,$C$14:$C$513,C251,$D$14:$D$513,D251,$F$14:$F$513,F251,$G$14:$G$513,G251)&gt;1,"Doublon exact",IF(AND(F251&lt;&gt;"",F251&lt;&gt;"Charge TS",F251&lt;&gt;"Dette TS",F251&lt;&gt;"Autre"),"Choix à corriger",IF(AND(F251="Charge TS",LEFT(TRIM(A251),4)&lt;&gt;"6311"),"Compte charge incohérent",IF(AND(F251="Dette TS",LEFT(TRIM(A251),3)&lt;&gt;"447"),"Compte dette incohérent",IF(AND(OR(LEFT(TRIM(A251),4)="6311",LEFT(TRIM(A251),3)="447"),F251=""),"TS à qualifier","Prêt")))))))))</x:f>
      </x:c>
    </x:row>
    <x:row r="252" ht="35" customHeight="1">
      <x:c r="A252" s="41"/>
      <x:c r="B252" s="50"/>
      <x:c r="C252" s="45"/>
      <x:c r="D252" s="45"/>
      <x:c r="E252" s="46" t="str">
        <x:f>IF(COUNTA(A252:D252)=0,"",IF(AND(OR(C252="",ISNUMBER(C252)),OR(D252="",ISNUMBER(D252)),COUNT(C252:D252)&gt;0,C252&gt;=0,D252&gt;=0),SUM(C252)-SUM(D252),""))</x:f>
      </x:c>
      <x:c r="F252" s="38"/>
      <x:c r="G252" s="50"/>
      <x:c r="H252" s="53" t="str">
        <x:f>IF(COUNTA(A252:D252,F252:G252)=0,"",IF(OR(A252="",B252=""),"Compte / libellé requis",IF(NOT(AND(LEN(TRIM(A252))&gt;=3,OR(LEFT(TRIM(A252),1)="1",LEFT(TRIM(A252),1)="2",LEFT(TRIM(A252),1)="3",LEFT(TRIM(A252),1)="4",LEFT(TRIM(A252),1)="5",LEFT(TRIM(A252),1)="6",LEFT(TRIM(A252),1)="7",LEFT(TRIM(A252),1)="8",LEFT(TRIM(A252),1)="9"))),"Compte à corriger",IF(NOT(AND(OR(C252="",ISNUMBER(C252)),OR(D252="",ISNUMBER(D252)),COUNT(C252:D252)&gt;0,C252&gt;=0,D252&gt;=0)),"Soldes à corriger",IF(COUNTIFS($A$14:$A$513,A252,$B$14:$B$513,B252,$C$14:$C$513,C252,$D$14:$D$513,D252,$F$14:$F$513,F252,$G$14:$G$513,G252)&gt;1,"Doublon exact",IF(AND(F252&lt;&gt;"",F252&lt;&gt;"Charge TS",F252&lt;&gt;"Dette TS",F252&lt;&gt;"Autre"),"Choix à corriger",IF(AND(F252="Charge TS",LEFT(TRIM(A252),4)&lt;&gt;"6311"),"Compte charge incohérent",IF(AND(F252="Dette TS",LEFT(TRIM(A252),3)&lt;&gt;"447"),"Compte dette incohérent",IF(AND(OR(LEFT(TRIM(A252),4)="6311",LEFT(TRIM(A252),3)="447"),F252=""),"TS à qualifier","Prêt")))))))))</x:f>
      </x:c>
    </x:row>
    <x:row r="253" ht="35" customHeight="1">
      <x:c r="A253" s="41"/>
      <x:c r="B253" s="50"/>
      <x:c r="C253" s="45"/>
      <x:c r="D253" s="45"/>
      <x:c r="E253" s="46" t="str">
        <x:f>IF(COUNTA(A253:D253)=0,"",IF(AND(OR(C253="",ISNUMBER(C253)),OR(D253="",ISNUMBER(D253)),COUNT(C253:D253)&gt;0,C253&gt;=0,D253&gt;=0),SUM(C253)-SUM(D253),""))</x:f>
      </x:c>
      <x:c r="F253" s="38"/>
      <x:c r="G253" s="50"/>
      <x:c r="H253" s="53" t="str">
        <x:f>IF(COUNTA(A253:D253,F253:G253)=0,"",IF(OR(A253="",B253=""),"Compte / libellé requis",IF(NOT(AND(LEN(TRIM(A253))&gt;=3,OR(LEFT(TRIM(A253),1)="1",LEFT(TRIM(A253),1)="2",LEFT(TRIM(A253),1)="3",LEFT(TRIM(A253),1)="4",LEFT(TRIM(A253),1)="5",LEFT(TRIM(A253),1)="6",LEFT(TRIM(A253),1)="7",LEFT(TRIM(A253),1)="8",LEFT(TRIM(A253),1)="9"))),"Compte à corriger",IF(NOT(AND(OR(C253="",ISNUMBER(C253)),OR(D253="",ISNUMBER(D253)),COUNT(C253:D253)&gt;0,C253&gt;=0,D253&gt;=0)),"Soldes à corriger",IF(COUNTIFS($A$14:$A$513,A253,$B$14:$B$513,B253,$C$14:$C$513,C253,$D$14:$D$513,D253,$F$14:$F$513,F253,$G$14:$G$513,G253)&gt;1,"Doublon exact",IF(AND(F253&lt;&gt;"",F253&lt;&gt;"Charge TS",F253&lt;&gt;"Dette TS",F253&lt;&gt;"Autre"),"Choix à corriger",IF(AND(F253="Charge TS",LEFT(TRIM(A253),4)&lt;&gt;"6311"),"Compte charge incohérent",IF(AND(F253="Dette TS",LEFT(TRIM(A253),3)&lt;&gt;"447"),"Compte dette incohérent",IF(AND(OR(LEFT(TRIM(A253),4)="6311",LEFT(TRIM(A253),3)="447"),F253=""),"TS à qualifier","Prêt")))))))))</x:f>
      </x:c>
    </x:row>
    <x:row r="254" ht="35" customHeight="1">
      <x:c r="A254" s="41"/>
      <x:c r="B254" s="50"/>
      <x:c r="C254" s="45"/>
      <x:c r="D254" s="45"/>
      <x:c r="E254" s="46" t="str">
        <x:f>IF(COUNTA(A254:D254)=0,"",IF(AND(OR(C254="",ISNUMBER(C254)),OR(D254="",ISNUMBER(D254)),COUNT(C254:D254)&gt;0,C254&gt;=0,D254&gt;=0),SUM(C254)-SUM(D254),""))</x:f>
      </x:c>
      <x:c r="F254" s="38"/>
      <x:c r="G254" s="50"/>
      <x:c r="H254" s="53" t="str">
        <x:f>IF(COUNTA(A254:D254,F254:G254)=0,"",IF(OR(A254="",B254=""),"Compte / libellé requis",IF(NOT(AND(LEN(TRIM(A254))&gt;=3,OR(LEFT(TRIM(A254),1)="1",LEFT(TRIM(A254),1)="2",LEFT(TRIM(A254),1)="3",LEFT(TRIM(A254),1)="4",LEFT(TRIM(A254),1)="5",LEFT(TRIM(A254),1)="6",LEFT(TRIM(A254),1)="7",LEFT(TRIM(A254),1)="8",LEFT(TRIM(A254),1)="9"))),"Compte à corriger",IF(NOT(AND(OR(C254="",ISNUMBER(C254)),OR(D254="",ISNUMBER(D254)),COUNT(C254:D254)&gt;0,C254&gt;=0,D254&gt;=0)),"Soldes à corriger",IF(COUNTIFS($A$14:$A$513,A254,$B$14:$B$513,B254,$C$14:$C$513,C254,$D$14:$D$513,D254,$F$14:$F$513,F254,$G$14:$G$513,G254)&gt;1,"Doublon exact",IF(AND(F254&lt;&gt;"",F254&lt;&gt;"Charge TS",F254&lt;&gt;"Dette TS",F254&lt;&gt;"Autre"),"Choix à corriger",IF(AND(F254="Charge TS",LEFT(TRIM(A254),4)&lt;&gt;"6311"),"Compte charge incohérent",IF(AND(F254="Dette TS",LEFT(TRIM(A254),3)&lt;&gt;"447"),"Compte dette incohérent",IF(AND(OR(LEFT(TRIM(A254),4)="6311",LEFT(TRIM(A254),3)="447"),F254=""),"TS à qualifier","Prêt")))))))))</x:f>
      </x:c>
    </x:row>
    <x:row r="255" ht="35" customHeight="1">
      <x:c r="A255" s="41"/>
      <x:c r="B255" s="50"/>
      <x:c r="C255" s="45"/>
      <x:c r="D255" s="45"/>
      <x:c r="E255" s="46" t="str">
        <x:f>IF(COUNTA(A255:D255)=0,"",IF(AND(OR(C255="",ISNUMBER(C255)),OR(D255="",ISNUMBER(D255)),COUNT(C255:D255)&gt;0,C255&gt;=0,D255&gt;=0),SUM(C255)-SUM(D255),""))</x:f>
      </x:c>
      <x:c r="F255" s="38"/>
      <x:c r="G255" s="50"/>
      <x:c r="H255" s="53" t="str">
        <x:f>IF(COUNTA(A255:D255,F255:G255)=0,"",IF(OR(A255="",B255=""),"Compte / libellé requis",IF(NOT(AND(LEN(TRIM(A255))&gt;=3,OR(LEFT(TRIM(A255),1)="1",LEFT(TRIM(A255),1)="2",LEFT(TRIM(A255),1)="3",LEFT(TRIM(A255),1)="4",LEFT(TRIM(A255),1)="5",LEFT(TRIM(A255),1)="6",LEFT(TRIM(A255),1)="7",LEFT(TRIM(A255),1)="8",LEFT(TRIM(A255),1)="9"))),"Compte à corriger",IF(NOT(AND(OR(C255="",ISNUMBER(C255)),OR(D255="",ISNUMBER(D255)),COUNT(C255:D255)&gt;0,C255&gt;=0,D255&gt;=0)),"Soldes à corriger",IF(COUNTIFS($A$14:$A$513,A255,$B$14:$B$513,B255,$C$14:$C$513,C255,$D$14:$D$513,D255,$F$14:$F$513,F255,$G$14:$G$513,G255)&gt;1,"Doublon exact",IF(AND(F255&lt;&gt;"",F255&lt;&gt;"Charge TS",F255&lt;&gt;"Dette TS",F255&lt;&gt;"Autre"),"Choix à corriger",IF(AND(F255="Charge TS",LEFT(TRIM(A255),4)&lt;&gt;"6311"),"Compte charge incohérent",IF(AND(F255="Dette TS",LEFT(TRIM(A255),3)&lt;&gt;"447"),"Compte dette incohérent",IF(AND(OR(LEFT(TRIM(A255),4)="6311",LEFT(TRIM(A255),3)="447"),F255=""),"TS à qualifier","Prêt")))))))))</x:f>
      </x:c>
    </x:row>
    <x:row r="256" ht="35" customHeight="1">
      <x:c r="A256" s="41"/>
      <x:c r="B256" s="50"/>
      <x:c r="C256" s="45"/>
      <x:c r="D256" s="45"/>
      <x:c r="E256" s="46" t="str">
        <x:f>IF(COUNTA(A256:D256)=0,"",IF(AND(OR(C256="",ISNUMBER(C256)),OR(D256="",ISNUMBER(D256)),COUNT(C256:D256)&gt;0,C256&gt;=0,D256&gt;=0),SUM(C256)-SUM(D256),""))</x:f>
      </x:c>
      <x:c r="F256" s="38"/>
      <x:c r="G256" s="50"/>
      <x:c r="H256" s="53" t="str">
        <x:f>IF(COUNTA(A256:D256,F256:G256)=0,"",IF(OR(A256="",B256=""),"Compte / libellé requis",IF(NOT(AND(LEN(TRIM(A256))&gt;=3,OR(LEFT(TRIM(A256),1)="1",LEFT(TRIM(A256),1)="2",LEFT(TRIM(A256),1)="3",LEFT(TRIM(A256),1)="4",LEFT(TRIM(A256),1)="5",LEFT(TRIM(A256),1)="6",LEFT(TRIM(A256),1)="7",LEFT(TRIM(A256),1)="8",LEFT(TRIM(A256),1)="9"))),"Compte à corriger",IF(NOT(AND(OR(C256="",ISNUMBER(C256)),OR(D256="",ISNUMBER(D256)),COUNT(C256:D256)&gt;0,C256&gt;=0,D256&gt;=0)),"Soldes à corriger",IF(COUNTIFS($A$14:$A$513,A256,$B$14:$B$513,B256,$C$14:$C$513,C256,$D$14:$D$513,D256,$F$14:$F$513,F256,$G$14:$G$513,G256)&gt;1,"Doublon exact",IF(AND(F256&lt;&gt;"",F256&lt;&gt;"Charge TS",F256&lt;&gt;"Dette TS",F256&lt;&gt;"Autre"),"Choix à corriger",IF(AND(F256="Charge TS",LEFT(TRIM(A256),4)&lt;&gt;"6311"),"Compte charge incohérent",IF(AND(F256="Dette TS",LEFT(TRIM(A256),3)&lt;&gt;"447"),"Compte dette incohérent",IF(AND(OR(LEFT(TRIM(A256),4)="6311",LEFT(TRIM(A256),3)="447"),F256=""),"TS à qualifier","Prêt")))))))))</x:f>
      </x:c>
    </x:row>
    <x:row r="257" ht="35" customHeight="1">
      <x:c r="A257" s="41"/>
      <x:c r="B257" s="50"/>
      <x:c r="C257" s="45"/>
      <x:c r="D257" s="45"/>
      <x:c r="E257" s="46" t="str">
        <x:f>IF(COUNTA(A257:D257)=0,"",IF(AND(OR(C257="",ISNUMBER(C257)),OR(D257="",ISNUMBER(D257)),COUNT(C257:D257)&gt;0,C257&gt;=0,D257&gt;=0),SUM(C257)-SUM(D257),""))</x:f>
      </x:c>
      <x:c r="F257" s="38"/>
      <x:c r="G257" s="50"/>
      <x:c r="H257" s="53" t="str">
        <x:f>IF(COUNTA(A257:D257,F257:G257)=0,"",IF(OR(A257="",B257=""),"Compte / libellé requis",IF(NOT(AND(LEN(TRIM(A257))&gt;=3,OR(LEFT(TRIM(A257),1)="1",LEFT(TRIM(A257),1)="2",LEFT(TRIM(A257),1)="3",LEFT(TRIM(A257),1)="4",LEFT(TRIM(A257),1)="5",LEFT(TRIM(A257),1)="6",LEFT(TRIM(A257),1)="7",LEFT(TRIM(A257),1)="8",LEFT(TRIM(A257),1)="9"))),"Compte à corriger",IF(NOT(AND(OR(C257="",ISNUMBER(C257)),OR(D257="",ISNUMBER(D257)),COUNT(C257:D257)&gt;0,C257&gt;=0,D257&gt;=0)),"Soldes à corriger",IF(COUNTIFS($A$14:$A$513,A257,$B$14:$B$513,B257,$C$14:$C$513,C257,$D$14:$D$513,D257,$F$14:$F$513,F257,$G$14:$G$513,G257)&gt;1,"Doublon exact",IF(AND(F257&lt;&gt;"",F257&lt;&gt;"Charge TS",F257&lt;&gt;"Dette TS",F257&lt;&gt;"Autre"),"Choix à corriger",IF(AND(F257="Charge TS",LEFT(TRIM(A257),4)&lt;&gt;"6311"),"Compte charge incohérent",IF(AND(F257="Dette TS",LEFT(TRIM(A257),3)&lt;&gt;"447"),"Compte dette incohérent",IF(AND(OR(LEFT(TRIM(A257),4)="6311",LEFT(TRIM(A257),3)="447"),F257=""),"TS à qualifier","Prêt")))))))))</x:f>
      </x:c>
    </x:row>
    <x:row r="258" ht="35" customHeight="1">
      <x:c r="A258" s="41"/>
      <x:c r="B258" s="50"/>
      <x:c r="C258" s="45"/>
      <x:c r="D258" s="45"/>
      <x:c r="E258" s="46" t="str">
        <x:f>IF(COUNTA(A258:D258)=0,"",IF(AND(OR(C258="",ISNUMBER(C258)),OR(D258="",ISNUMBER(D258)),COUNT(C258:D258)&gt;0,C258&gt;=0,D258&gt;=0),SUM(C258)-SUM(D258),""))</x:f>
      </x:c>
      <x:c r="F258" s="38"/>
      <x:c r="G258" s="50"/>
      <x:c r="H258" s="53" t="str">
        <x:f>IF(COUNTA(A258:D258,F258:G258)=0,"",IF(OR(A258="",B258=""),"Compte / libellé requis",IF(NOT(AND(LEN(TRIM(A258))&gt;=3,OR(LEFT(TRIM(A258),1)="1",LEFT(TRIM(A258),1)="2",LEFT(TRIM(A258),1)="3",LEFT(TRIM(A258),1)="4",LEFT(TRIM(A258),1)="5",LEFT(TRIM(A258),1)="6",LEFT(TRIM(A258),1)="7",LEFT(TRIM(A258),1)="8",LEFT(TRIM(A258),1)="9"))),"Compte à corriger",IF(NOT(AND(OR(C258="",ISNUMBER(C258)),OR(D258="",ISNUMBER(D258)),COUNT(C258:D258)&gt;0,C258&gt;=0,D258&gt;=0)),"Soldes à corriger",IF(COUNTIFS($A$14:$A$513,A258,$B$14:$B$513,B258,$C$14:$C$513,C258,$D$14:$D$513,D258,$F$14:$F$513,F258,$G$14:$G$513,G258)&gt;1,"Doublon exact",IF(AND(F258&lt;&gt;"",F258&lt;&gt;"Charge TS",F258&lt;&gt;"Dette TS",F258&lt;&gt;"Autre"),"Choix à corriger",IF(AND(F258="Charge TS",LEFT(TRIM(A258),4)&lt;&gt;"6311"),"Compte charge incohérent",IF(AND(F258="Dette TS",LEFT(TRIM(A258),3)&lt;&gt;"447"),"Compte dette incohérent",IF(AND(OR(LEFT(TRIM(A258),4)="6311",LEFT(TRIM(A258),3)="447"),F258=""),"TS à qualifier","Prêt")))))))))</x:f>
      </x:c>
    </x:row>
    <x:row r="259" ht="35" customHeight="1">
      <x:c r="A259" s="41"/>
      <x:c r="B259" s="50"/>
      <x:c r="C259" s="45"/>
      <x:c r="D259" s="45"/>
      <x:c r="E259" s="46" t="str">
        <x:f>IF(COUNTA(A259:D259)=0,"",IF(AND(OR(C259="",ISNUMBER(C259)),OR(D259="",ISNUMBER(D259)),COUNT(C259:D259)&gt;0,C259&gt;=0,D259&gt;=0),SUM(C259)-SUM(D259),""))</x:f>
      </x:c>
      <x:c r="F259" s="38"/>
      <x:c r="G259" s="50"/>
      <x:c r="H259" s="53" t="str">
        <x:f>IF(COUNTA(A259:D259,F259:G259)=0,"",IF(OR(A259="",B259=""),"Compte / libellé requis",IF(NOT(AND(LEN(TRIM(A259))&gt;=3,OR(LEFT(TRIM(A259),1)="1",LEFT(TRIM(A259),1)="2",LEFT(TRIM(A259),1)="3",LEFT(TRIM(A259),1)="4",LEFT(TRIM(A259),1)="5",LEFT(TRIM(A259),1)="6",LEFT(TRIM(A259),1)="7",LEFT(TRIM(A259),1)="8",LEFT(TRIM(A259),1)="9"))),"Compte à corriger",IF(NOT(AND(OR(C259="",ISNUMBER(C259)),OR(D259="",ISNUMBER(D259)),COUNT(C259:D259)&gt;0,C259&gt;=0,D259&gt;=0)),"Soldes à corriger",IF(COUNTIFS($A$14:$A$513,A259,$B$14:$B$513,B259,$C$14:$C$513,C259,$D$14:$D$513,D259,$F$14:$F$513,F259,$G$14:$G$513,G259)&gt;1,"Doublon exact",IF(AND(F259&lt;&gt;"",F259&lt;&gt;"Charge TS",F259&lt;&gt;"Dette TS",F259&lt;&gt;"Autre"),"Choix à corriger",IF(AND(F259="Charge TS",LEFT(TRIM(A259),4)&lt;&gt;"6311"),"Compte charge incohérent",IF(AND(F259="Dette TS",LEFT(TRIM(A259),3)&lt;&gt;"447"),"Compte dette incohérent",IF(AND(OR(LEFT(TRIM(A259),4)="6311",LEFT(TRIM(A259),3)="447"),F259=""),"TS à qualifier","Prêt")))))))))</x:f>
      </x:c>
    </x:row>
    <x:row r="260" ht="35" customHeight="1">
      <x:c r="A260" s="41"/>
      <x:c r="B260" s="50"/>
      <x:c r="C260" s="45"/>
      <x:c r="D260" s="45"/>
      <x:c r="E260" s="46" t="str">
        <x:f>IF(COUNTA(A260:D260)=0,"",IF(AND(OR(C260="",ISNUMBER(C260)),OR(D260="",ISNUMBER(D260)),COUNT(C260:D260)&gt;0,C260&gt;=0,D260&gt;=0),SUM(C260)-SUM(D260),""))</x:f>
      </x:c>
      <x:c r="F260" s="38"/>
      <x:c r="G260" s="50"/>
      <x:c r="H260" s="53" t="str">
        <x:f>IF(COUNTA(A260:D260,F260:G260)=0,"",IF(OR(A260="",B260=""),"Compte / libellé requis",IF(NOT(AND(LEN(TRIM(A260))&gt;=3,OR(LEFT(TRIM(A260),1)="1",LEFT(TRIM(A260),1)="2",LEFT(TRIM(A260),1)="3",LEFT(TRIM(A260),1)="4",LEFT(TRIM(A260),1)="5",LEFT(TRIM(A260),1)="6",LEFT(TRIM(A260),1)="7",LEFT(TRIM(A260),1)="8",LEFT(TRIM(A260),1)="9"))),"Compte à corriger",IF(NOT(AND(OR(C260="",ISNUMBER(C260)),OR(D260="",ISNUMBER(D260)),COUNT(C260:D260)&gt;0,C260&gt;=0,D260&gt;=0)),"Soldes à corriger",IF(COUNTIFS($A$14:$A$513,A260,$B$14:$B$513,B260,$C$14:$C$513,C260,$D$14:$D$513,D260,$F$14:$F$513,F260,$G$14:$G$513,G260)&gt;1,"Doublon exact",IF(AND(F260&lt;&gt;"",F260&lt;&gt;"Charge TS",F260&lt;&gt;"Dette TS",F260&lt;&gt;"Autre"),"Choix à corriger",IF(AND(F260="Charge TS",LEFT(TRIM(A260),4)&lt;&gt;"6311"),"Compte charge incohérent",IF(AND(F260="Dette TS",LEFT(TRIM(A260),3)&lt;&gt;"447"),"Compte dette incohérent",IF(AND(OR(LEFT(TRIM(A260),4)="6311",LEFT(TRIM(A260),3)="447"),F260=""),"TS à qualifier","Prêt")))))))))</x:f>
      </x:c>
    </x:row>
    <x:row r="261" ht="35" customHeight="1">
      <x:c r="A261" s="41"/>
      <x:c r="B261" s="50"/>
      <x:c r="C261" s="45"/>
      <x:c r="D261" s="45"/>
      <x:c r="E261" s="46" t="str">
        <x:f>IF(COUNTA(A261:D261)=0,"",IF(AND(OR(C261="",ISNUMBER(C261)),OR(D261="",ISNUMBER(D261)),COUNT(C261:D261)&gt;0,C261&gt;=0,D261&gt;=0),SUM(C261)-SUM(D261),""))</x:f>
      </x:c>
      <x:c r="F261" s="38"/>
      <x:c r="G261" s="50"/>
      <x:c r="H261" s="53" t="str">
        <x:f>IF(COUNTA(A261:D261,F261:G261)=0,"",IF(OR(A261="",B261=""),"Compte / libellé requis",IF(NOT(AND(LEN(TRIM(A261))&gt;=3,OR(LEFT(TRIM(A261),1)="1",LEFT(TRIM(A261),1)="2",LEFT(TRIM(A261),1)="3",LEFT(TRIM(A261),1)="4",LEFT(TRIM(A261),1)="5",LEFT(TRIM(A261),1)="6",LEFT(TRIM(A261),1)="7",LEFT(TRIM(A261),1)="8",LEFT(TRIM(A261),1)="9"))),"Compte à corriger",IF(NOT(AND(OR(C261="",ISNUMBER(C261)),OR(D261="",ISNUMBER(D261)),COUNT(C261:D261)&gt;0,C261&gt;=0,D261&gt;=0)),"Soldes à corriger",IF(COUNTIFS($A$14:$A$513,A261,$B$14:$B$513,B261,$C$14:$C$513,C261,$D$14:$D$513,D261,$F$14:$F$513,F261,$G$14:$G$513,G261)&gt;1,"Doublon exact",IF(AND(F261&lt;&gt;"",F261&lt;&gt;"Charge TS",F261&lt;&gt;"Dette TS",F261&lt;&gt;"Autre"),"Choix à corriger",IF(AND(F261="Charge TS",LEFT(TRIM(A261),4)&lt;&gt;"6311"),"Compte charge incohérent",IF(AND(F261="Dette TS",LEFT(TRIM(A261),3)&lt;&gt;"447"),"Compte dette incohérent",IF(AND(OR(LEFT(TRIM(A261),4)="6311",LEFT(TRIM(A261),3)="447"),F261=""),"TS à qualifier","Prêt")))))))))</x:f>
      </x:c>
    </x:row>
    <x:row r="262" ht="35" customHeight="1">
      <x:c r="A262" s="41"/>
      <x:c r="B262" s="50"/>
      <x:c r="C262" s="45"/>
      <x:c r="D262" s="45"/>
      <x:c r="E262" s="46" t="str">
        <x:f>IF(COUNTA(A262:D262)=0,"",IF(AND(OR(C262="",ISNUMBER(C262)),OR(D262="",ISNUMBER(D262)),COUNT(C262:D262)&gt;0,C262&gt;=0,D262&gt;=0),SUM(C262)-SUM(D262),""))</x:f>
      </x:c>
      <x:c r="F262" s="38"/>
      <x:c r="G262" s="50"/>
      <x:c r="H262" s="53" t="str">
        <x:f>IF(COUNTA(A262:D262,F262:G262)=0,"",IF(OR(A262="",B262=""),"Compte / libellé requis",IF(NOT(AND(LEN(TRIM(A262))&gt;=3,OR(LEFT(TRIM(A262),1)="1",LEFT(TRIM(A262),1)="2",LEFT(TRIM(A262),1)="3",LEFT(TRIM(A262),1)="4",LEFT(TRIM(A262),1)="5",LEFT(TRIM(A262),1)="6",LEFT(TRIM(A262),1)="7",LEFT(TRIM(A262),1)="8",LEFT(TRIM(A262),1)="9"))),"Compte à corriger",IF(NOT(AND(OR(C262="",ISNUMBER(C262)),OR(D262="",ISNUMBER(D262)),COUNT(C262:D262)&gt;0,C262&gt;=0,D262&gt;=0)),"Soldes à corriger",IF(COUNTIFS($A$14:$A$513,A262,$B$14:$B$513,B262,$C$14:$C$513,C262,$D$14:$D$513,D262,$F$14:$F$513,F262,$G$14:$G$513,G262)&gt;1,"Doublon exact",IF(AND(F262&lt;&gt;"",F262&lt;&gt;"Charge TS",F262&lt;&gt;"Dette TS",F262&lt;&gt;"Autre"),"Choix à corriger",IF(AND(F262="Charge TS",LEFT(TRIM(A262),4)&lt;&gt;"6311"),"Compte charge incohérent",IF(AND(F262="Dette TS",LEFT(TRIM(A262),3)&lt;&gt;"447"),"Compte dette incohérent",IF(AND(OR(LEFT(TRIM(A262),4)="6311",LEFT(TRIM(A262),3)="447"),F262=""),"TS à qualifier","Prêt")))))))))</x:f>
      </x:c>
    </x:row>
    <x:row r="263" ht="35" customHeight="1">
      <x:c r="A263" s="41"/>
      <x:c r="B263" s="50"/>
      <x:c r="C263" s="45"/>
      <x:c r="D263" s="45"/>
      <x:c r="E263" s="46" t="str">
        <x:f>IF(COUNTA(A263:D263)=0,"",IF(AND(OR(C263="",ISNUMBER(C263)),OR(D263="",ISNUMBER(D263)),COUNT(C263:D263)&gt;0,C263&gt;=0,D263&gt;=0),SUM(C263)-SUM(D263),""))</x:f>
      </x:c>
      <x:c r="F263" s="38"/>
      <x:c r="G263" s="50"/>
      <x:c r="H263" s="53" t="str">
        <x:f>IF(COUNTA(A263:D263,F263:G263)=0,"",IF(OR(A263="",B263=""),"Compte / libellé requis",IF(NOT(AND(LEN(TRIM(A263))&gt;=3,OR(LEFT(TRIM(A263),1)="1",LEFT(TRIM(A263),1)="2",LEFT(TRIM(A263),1)="3",LEFT(TRIM(A263),1)="4",LEFT(TRIM(A263),1)="5",LEFT(TRIM(A263),1)="6",LEFT(TRIM(A263),1)="7",LEFT(TRIM(A263),1)="8",LEFT(TRIM(A263),1)="9"))),"Compte à corriger",IF(NOT(AND(OR(C263="",ISNUMBER(C263)),OR(D263="",ISNUMBER(D263)),COUNT(C263:D263)&gt;0,C263&gt;=0,D263&gt;=0)),"Soldes à corriger",IF(COUNTIFS($A$14:$A$513,A263,$B$14:$B$513,B263,$C$14:$C$513,C263,$D$14:$D$513,D263,$F$14:$F$513,F263,$G$14:$G$513,G263)&gt;1,"Doublon exact",IF(AND(F263&lt;&gt;"",F263&lt;&gt;"Charge TS",F263&lt;&gt;"Dette TS",F263&lt;&gt;"Autre"),"Choix à corriger",IF(AND(F263="Charge TS",LEFT(TRIM(A263),4)&lt;&gt;"6311"),"Compte charge incohérent",IF(AND(F263="Dette TS",LEFT(TRIM(A263),3)&lt;&gt;"447"),"Compte dette incohérent",IF(AND(OR(LEFT(TRIM(A263),4)="6311",LEFT(TRIM(A263),3)="447"),F263=""),"TS à qualifier","Prêt")))))))))</x:f>
      </x:c>
    </x:row>
    <x:row r="264" ht="35" customHeight="1">
      <x:c r="A264" s="41"/>
      <x:c r="B264" s="50"/>
      <x:c r="C264" s="45"/>
      <x:c r="D264" s="45"/>
      <x:c r="E264" s="46" t="str">
        <x:f>IF(COUNTA(A264:D264)=0,"",IF(AND(OR(C264="",ISNUMBER(C264)),OR(D264="",ISNUMBER(D264)),COUNT(C264:D264)&gt;0,C264&gt;=0,D264&gt;=0),SUM(C264)-SUM(D264),""))</x:f>
      </x:c>
      <x:c r="F264" s="38"/>
      <x:c r="G264" s="50"/>
      <x:c r="H264" s="53" t="str">
        <x:f>IF(COUNTA(A264:D264,F264:G264)=0,"",IF(OR(A264="",B264=""),"Compte / libellé requis",IF(NOT(AND(LEN(TRIM(A264))&gt;=3,OR(LEFT(TRIM(A264),1)="1",LEFT(TRIM(A264),1)="2",LEFT(TRIM(A264),1)="3",LEFT(TRIM(A264),1)="4",LEFT(TRIM(A264),1)="5",LEFT(TRIM(A264),1)="6",LEFT(TRIM(A264),1)="7",LEFT(TRIM(A264),1)="8",LEFT(TRIM(A264),1)="9"))),"Compte à corriger",IF(NOT(AND(OR(C264="",ISNUMBER(C264)),OR(D264="",ISNUMBER(D264)),COUNT(C264:D264)&gt;0,C264&gt;=0,D264&gt;=0)),"Soldes à corriger",IF(COUNTIFS($A$14:$A$513,A264,$B$14:$B$513,B264,$C$14:$C$513,C264,$D$14:$D$513,D264,$F$14:$F$513,F264,$G$14:$G$513,G264)&gt;1,"Doublon exact",IF(AND(F264&lt;&gt;"",F264&lt;&gt;"Charge TS",F264&lt;&gt;"Dette TS",F264&lt;&gt;"Autre"),"Choix à corriger",IF(AND(F264="Charge TS",LEFT(TRIM(A264),4)&lt;&gt;"6311"),"Compte charge incohérent",IF(AND(F264="Dette TS",LEFT(TRIM(A264),3)&lt;&gt;"447"),"Compte dette incohérent",IF(AND(OR(LEFT(TRIM(A264),4)="6311",LEFT(TRIM(A264),3)="447"),F264=""),"TS à qualifier","Prêt")))))))))</x:f>
      </x:c>
    </x:row>
    <x:row r="265" ht="35" customHeight="1">
      <x:c r="A265" s="41"/>
      <x:c r="B265" s="50"/>
      <x:c r="C265" s="45"/>
      <x:c r="D265" s="45"/>
      <x:c r="E265" s="46" t="str">
        <x:f>IF(COUNTA(A265:D265)=0,"",IF(AND(OR(C265="",ISNUMBER(C265)),OR(D265="",ISNUMBER(D265)),COUNT(C265:D265)&gt;0,C265&gt;=0,D265&gt;=0),SUM(C265)-SUM(D265),""))</x:f>
      </x:c>
      <x:c r="F265" s="38"/>
      <x:c r="G265" s="50"/>
      <x:c r="H265" s="53" t="str">
        <x:f>IF(COUNTA(A265:D265,F265:G265)=0,"",IF(OR(A265="",B265=""),"Compte / libellé requis",IF(NOT(AND(LEN(TRIM(A265))&gt;=3,OR(LEFT(TRIM(A265),1)="1",LEFT(TRIM(A265),1)="2",LEFT(TRIM(A265),1)="3",LEFT(TRIM(A265),1)="4",LEFT(TRIM(A265),1)="5",LEFT(TRIM(A265),1)="6",LEFT(TRIM(A265),1)="7",LEFT(TRIM(A265),1)="8",LEFT(TRIM(A265),1)="9"))),"Compte à corriger",IF(NOT(AND(OR(C265="",ISNUMBER(C265)),OR(D265="",ISNUMBER(D265)),COUNT(C265:D265)&gt;0,C265&gt;=0,D265&gt;=0)),"Soldes à corriger",IF(COUNTIFS($A$14:$A$513,A265,$B$14:$B$513,B265,$C$14:$C$513,C265,$D$14:$D$513,D265,$F$14:$F$513,F265,$G$14:$G$513,G265)&gt;1,"Doublon exact",IF(AND(F265&lt;&gt;"",F265&lt;&gt;"Charge TS",F265&lt;&gt;"Dette TS",F265&lt;&gt;"Autre"),"Choix à corriger",IF(AND(F265="Charge TS",LEFT(TRIM(A265),4)&lt;&gt;"6311"),"Compte charge incohérent",IF(AND(F265="Dette TS",LEFT(TRIM(A265),3)&lt;&gt;"447"),"Compte dette incohérent",IF(AND(OR(LEFT(TRIM(A265),4)="6311",LEFT(TRIM(A265),3)="447"),F265=""),"TS à qualifier","Prêt")))))))))</x:f>
      </x:c>
    </x:row>
    <x:row r="266" ht="35" customHeight="1">
      <x:c r="A266" s="41"/>
      <x:c r="B266" s="50"/>
      <x:c r="C266" s="45"/>
      <x:c r="D266" s="45"/>
      <x:c r="E266" s="46" t="str">
        <x:f>IF(COUNTA(A266:D266)=0,"",IF(AND(OR(C266="",ISNUMBER(C266)),OR(D266="",ISNUMBER(D266)),COUNT(C266:D266)&gt;0,C266&gt;=0,D266&gt;=0),SUM(C266)-SUM(D266),""))</x:f>
      </x:c>
      <x:c r="F266" s="38"/>
      <x:c r="G266" s="50"/>
      <x:c r="H266" s="53" t="str">
        <x:f>IF(COUNTA(A266:D266,F266:G266)=0,"",IF(OR(A266="",B266=""),"Compte / libellé requis",IF(NOT(AND(LEN(TRIM(A266))&gt;=3,OR(LEFT(TRIM(A266),1)="1",LEFT(TRIM(A266),1)="2",LEFT(TRIM(A266),1)="3",LEFT(TRIM(A266),1)="4",LEFT(TRIM(A266),1)="5",LEFT(TRIM(A266),1)="6",LEFT(TRIM(A266),1)="7",LEFT(TRIM(A266),1)="8",LEFT(TRIM(A266),1)="9"))),"Compte à corriger",IF(NOT(AND(OR(C266="",ISNUMBER(C266)),OR(D266="",ISNUMBER(D266)),COUNT(C266:D266)&gt;0,C266&gt;=0,D266&gt;=0)),"Soldes à corriger",IF(COUNTIFS($A$14:$A$513,A266,$B$14:$B$513,B266,$C$14:$C$513,C266,$D$14:$D$513,D266,$F$14:$F$513,F266,$G$14:$G$513,G266)&gt;1,"Doublon exact",IF(AND(F266&lt;&gt;"",F266&lt;&gt;"Charge TS",F266&lt;&gt;"Dette TS",F266&lt;&gt;"Autre"),"Choix à corriger",IF(AND(F266="Charge TS",LEFT(TRIM(A266),4)&lt;&gt;"6311"),"Compte charge incohérent",IF(AND(F266="Dette TS",LEFT(TRIM(A266),3)&lt;&gt;"447"),"Compte dette incohérent",IF(AND(OR(LEFT(TRIM(A266),4)="6311",LEFT(TRIM(A266),3)="447"),F266=""),"TS à qualifier","Prêt")))))))))</x:f>
      </x:c>
    </x:row>
    <x:row r="267" ht="35" customHeight="1">
      <x:c r="A267" s="41"/>
      <x:c r="B267" s="50"/>
      <x:c r="C267" s="45"/>
      <x:c r="D267" s="45"/>
      <x:c r="E267" s="46" t="str">
        <x:f>IF(COUNTA(A267:D267)=0,"",IF(AND(OR(C267="",ISNUMBER(C267)),OR(D267="",ISNUMBER(D267)),COUNT(C267:D267)&gt;0,C267&gt;=0,D267&gt;=0),SUM(C267)-SUM(D267),""))</x:f>
      </x:c>
      <x:c r="F267" s="38"/>
      <x:c r="G267" s="50"/>
      <x:c r="H267" s="53" t="str">
        <x:f>IF(COUNTA(A267:D267,F267:G267)=0,"",IF(OR(A267="",B267=""),"Compte / libellé requis",IF(NOT(AND(LEN(TRIM(A267))&gt;=3,OR(LEFT(TRIM(A267),1)="1",LEFT(TRIM(A267),1)="2",LEFT(TRIM(A267),1)="3",LEFT(TRIM(A267),1)="4",LEFT(TRIM(A267),1)="5",LEFT(TRIM(A267),1)="6",LEFT(TRIM(A267),1)="7",LEFT(TRIM(A267),1)="8",LEFT(TRIM(A267),1)="9"))),"Compte à corriger",IF(NOT(AND(OR(C267="",ISNUMBER(C267)),OR(D267="",ISNUMBER(D267)),COUNT(C267:D267)&gt;0,C267&gt;=0,D267&gt;=0)),"Soldes à corriger",IF(COUNTIFS($A$14:$A$513,A267,$B$14:$B$513,B267,$C$14:$C$513,C267,$D$14:$D$513,D267,$F$14:$F$513,F267,$G$14:$G$513,G267)&gt;1,"Doublon exact",IF(AND(F267&lt;&gt;"",F267&lt;&gt;"Charge TS",F267&lt;&gt;"Dette TS",F267&lt;&gt;"Autre"),"Choix à corriger",IF(AND(F267="Charge TS",LEFT(TRIM(A267),4)&lt;&gt;"6311"),"Compte charge incohérent",IF(AND(F267="Dette TS",LEFT(TRIM(A267),3)&lt;&gt;"447"),"Compte dette incohérent",IF(AND(OR(LEFT(TRIM(A267),4)="6311",LEFT(TRIM(A267),3)="447"),F267=""),"TS à qualifier","Prêt")))))))))</x:f>
      </x:c>
    </x:row>
    <x:row r="268" ht="35" customHeight="1">
      <x:c r="A268" s="41"/>
      <x:c r="B268" s="50"/>
      <x:c r="C268" s="45"/>
      <x:c r="D268" s="45"/>
      <x:c r="E268" s="46" t="str">
        <x:f>IF(COUNTA(A268:D268)=0,"",IF(AND(OR(C268="",ISNUMBER(C268)),OR(D268="",ISNUMBER(D268)),COUNT(C268:D268)&gt;0,C268&gt;=0,D268&gt;=0),SUM(C268)-SUM(D268),""))</x:f>
      </x:c>
      <x:c r="F268" s="38"/>
      <x:c r="G268" s="50"/>
      <x:c r="H268" s="53" t="str">
        <x:f>IF(COUNTA(A268:D268,F268:G268)=0,"",IF(OR(A268="",B268=""),"Compte / libellé requis",IF(NOT(AND(LEN(TRIM(A268))&gt;=3,OR(LEFT(TRIM(A268),1)="1",LEFT(TRIM(A268),1)="2",LEFT(TRIM(A268),1)="3",LEFT(TRIM(A268),1)="4",LEFT(TRIM(A268),1)="5",LEFT(TRIM(A268),1)="6",LEFT(TRIM(A268),1)="7",LEFT(TRIM(A268),1)="8",LEFT(TRIM(A268),1)="9"))),"Compte à corriger",IF(NOT(AND(OR(C268="",ISNUMBER(C268)),OR(D268="",ISNUMBER(D268)),COUNT(C268:D268)&gt;0,C268&gt;=0,D268&gt;=0)),"Soldes à corriger",IF(COUNTIFS($A$14:$A$513,A268,$B$14:$B$513,B268,$C$14:$C$513,C268,$D$14:$D$513,D268,$F$14:$F$513,F268,$G$14:$G$513,G268)&gt;1,"Doublon exact",IF(AND(F268&lt;&gt;"",F268&lt;&gt;"Charge TS",F268&lt;&gt;"Dette TS",F268&lt;&gt;"Autre"),"Choix à corriger",IF(AND(F268="Charge TS",LEFT(TRIM(A268),4)&lt;&gt;"6311"),"Compte charge incohérent",IF(AND(F268="Dette TS",LEFT(TRIM(A268),3)&lt;&gt;"447"),"Compte dette incohérent",IF(AND(OR(LEFT(TRIM(A268),4)="6311",LEFT(TRIM(A268),3)="447"),F268=""),"TS à qualifier","Prêt")))))))))</x:f>
      </x:c>
    </x:row>
    <x:row r="269" ht="35" customHeight="1">
      <x:c r="A269" s="41"/>
      <x:c r="B269" s="50"/>
      <x:c r="C269" s="45"/>
      <x:c r="D269" s="45"/>
      <x:c r="E269" s="46" t="str">
        <x:f>IF(COUNTA(A269:D269)=0,"",IF(AND(OR(C269="",ISNUMBER(C269)),OR(D269="",ISNUMBER(D269)),COUNT(C269:D269)&gt;0,C269&gt;=0,D269&gt;=0),SUM(C269)-SUM(D269),""))</x:f>
      </x:c>
      <x:c r="F269" s="38"/>
      <x:c r="G269" s="50"/>
      <x:c r="H269" s="53" t="str">
        <x:f>IF(COUNTA(A269:D269,F269:G269)=0,"",IF(OR(A269="",B269=""),"Compte / libellé requis",IF(NOT(AND(LEN(TRIM(A269))&gt;=3,OR(LEFT(TRIM(A269),1)="1",LEFT(TRIM(A269),1)="2",LEFT(TRIM(A269),1)="3",LEFT(TRIM(A269),1)="4",LEFT(TRIM(A269),1)="5",LEFT(TRIM(A269),1)="6",LEFT(TRIM(A269),1)="7",LEFT(TRIM(A269),1)="8",LEFT(TRIM(A269),1)="9"))),"Compte à corriger",IF(NOT(AND(OR(C269="",ISNUMBER(C269)),OR(D269="",ISNUMBER(D269)),COUNT(C269:D269)&gt;0,C269&gt;=0,D269&gt;=0)),"Soldes à corriger",IF(COUNTIFS($A$14:$A$513,A269,$B$14:$B$513,B269,$C$14:$C$513,C269,$D$14:$D$513,D269,$F$14:$F$513,F269,$G$14:$G$513,G269)&gt;1,"Doublon exact",IF(AND(F269&lt;&gt;"",F269&lt;&gt;"Charge TS",F269&lt;&gt;"Dette TS",F269&lt;&gt;"Autre"),"Choix à corriger",IF(AND(F269="Charge TS",LEFT(TRIM(A269),4)&lt;&gt;"6311"),"Compte charge incohérent",IF(AND(F269="Dette TS",LEFT(TRIM(A269),3)&lt;&gt;"447"),"Compte dette incohérent",IF(AND(OR(LEFT(TRIM(A269),4)="6311",LEFT(TRIM(A269),3)="447"),F269=""),"TS à qualifier","Prêt")))))))))</x:f>
      </x:c>
    </x:row>
    <x:row r="270" ht="35" customHeight="1">
      <x:c r="A270" s="41"/>
      <x:c r="B270" s="50"/>
      <x:c r="C270" s="45"/>
      <x:c r="D270" s="45"/>
      <x:c r="E270" s="46" t="str">
        <x:f>IF(COUNTA(A270:D270)=0,"",IF(AND(OR(C270="",ISNUMBER(C270)),OR(D270="",ISNUMBER(D270)),COUNT(C270:D270)&gt;0,C270&gt;=0,D270&gt;=0),SUM(C270)-SUM(D270),""))</x:f>
      </x:c>
      <x:c r="F270" s="38"/>
      <x:c r="G270" s="50"/>
      <x:c r="H270" s="53" t="str">
        <x:f>IF(COUNTA(A270:D270,F270:G270)=0,"",IF(OR(A270="",B270=""),"Compte / libellé requis",IF(NOT(AND(LEN(TRIM(A270))&gt;=3,OR(LEFT(TRIM(A270),1)="1",LEFT(TRIM(A270),1)="2",LEFT(TRIM(A270),1)="3",LEFT(TRIM(A270),1)="4",LEFT(TRIM(A270),1)="5",LEFT(TRIM(A270),1)="6",LEFT(TRIM(A270),1)="7",LEFT(TRIM(A270),1)="8",LEFT(TRIM(A270),1)="9"))),"Compte à corriger",IF(NOT(AND(OR(C270="",ISNUMBER(C270)),OR(D270="",ISNUMBER(D270)),COUNT(C270:D270)&gt;0,C270&gt;=0,D270&gt;=0)),"Soldes à corriger",IF(COUNTIFS($A$14:$A$513,A270,$B$14:$B$513,B270,$C$14:$C$513,C270,$D$14:$D$513,D270,$F$14:$F$513,F270,$G$14:$G$513,G270)&gt;1,"Doublon exact",IF(AND(F270&lt;&gt;"",F270&lt;&gt;"Charge TS",F270&lt;&gt;"Dette TS",F270&lt;&gt;"Autre"),"Choix à corriger",IF(AND(F270="Charge TS",LEFT(TRIM(A270),4)&lt;&gt;"6311"),"Compte charge incohérent",IF(AND(F270="Dette TS",LEFT(TRIM(A270),3)&lt;&gt;"447"),"Compte dette incohérent",IF(AND(OR(LEFT(TRIM(A270),4)="6311",LEFT(TRIM(A270),3)="447"),F270=""),"TS à qualifier","Prêt")))))))))</x:f>
      </x:c>
    </x:row>
    <x:row r="271" ht="35" customHeight="1">
      <x:c r="A271" s="41"/>
      <x:c r="B271" s="50"/>
      <x:c r="C271" s="45"/>
      <x:c r="D271" s="45"/>
      <x:c r="E271" s="46" t="str">
        <x:f>IF(COUNTA(A271:D271)=0,"",IF(AND(OR(C271="",ISNUMBER(C271)),OR(D271="",ISNUMBER(D271)),COUNT(C271:D271)&gt;0,C271&gt;=0,D271&gt;=0),SUM(C271)-SUM(D271),""))</x:f>
      </x:c>
      <x:c r="F271" s="38"/>
      <x:c r="G271" s="50"/>
      <x:c r="H271" s="53" t="str">
        <x:f>IF(COUNTA(A271:D271,F271:G271)=0,"",IF(OR(A271="",B271=""),"Compte / libellé requis",IF(NOT(AND(LEN(TRIM(A271))&gt;=3,OR(LEFT(TRIM(A271),1)="1",LEFT(TRIM(A271),1)="2",LEFT(TRIM(A271),1)="3",LEFT(TRIM(A271),1)="4",LEFT(TRIM(A271),1)="5",LEFT(TRIM(A271),1)="6",LEFT(TRIM(A271),1)="7",LEFT(TRIM(A271),1)="8",LEFT(TRIM(A271),1)="9"))),"Compte à corriger",IF(NOT(AND(OR(C271="",ISNUMBER(C271)),OR(D271="",ISNUMBER(D271)),COUNT(C271:D271)&gt;0,C271&gt;=0,D271&gt;=0)),"Soldes à corriger",IF(COUNTIFS($A$14:$A$513,A271,$B$14:$B$513,B271,$C$14:$C$513,C271,$D$14:$D$513,D271,$F$14:$F$513,F271,$G$14:$G$513,G271)&gt;1,"Doublon exact",IF(AND(F271&lt;&gt;"",F271&lt;&gt;"Charge TS",F271&lt;&gt;"Dette TS",F271&lt;&gt;"Autre"),"Choix à corriger",IF(AND(F271="Charge TS",LEFT(TRIM(A271),4)&lt;&gt;"6311"),"Compte charge incohérent",IF(AND(F271="Dette TS",LEFT(TRIM(A271),3)&lt;&gt;"447"),"Compte dette incohérent",IF(AND(OR(LEFT(TRIM(A271),4)="6311",LEFT(TRIM(A271),3)="447"),F271=""),"TS à qualifier","Prêt")))))))))</x:f>
      </x:c>
    </x:row>
    <x:row r="272" ht="35" customHeight="1">
      <x:c r="A272" s="41"/>
      <x:c r="B272" s="50"/>
      <x:c r="C272" s="45"/>
      <x:c r="D272" s="45"/>
      <x:c r="E272" s="46" t="str">
        <x:f>IF(COUNTA(A272:D272)=0,"",IF(AND(OR(C272="",ISNUMBER(C272)),OR(D272="",ISNUMBER(D272)),COUNT(C272:D272)&gt;0,C272&gt;=0,D272&gt;=0),SUM(C272)-SUM(D272),""))</x:f>
      </x:c>
      <x:c r="F272" s="38"/>
      <x:c r="G272" s="50"/>
      <x:c r="H272" s="53" t="str">
        <x:f>IF(COUNTA(A272:D272,F272:G272)=0,"",IF(OR(A272="",B272=""),"Compte / libellé requis",IF(NOT(AND(LEN(TRIM(A272))&gt;=3,OR(LEFT(TRIM(A272),1)="1",LEFT(TRIM(A272),1)="2",LEFT(TRIM(A272),1)="3",LEFT(TRIM(A272),1)="4",LEFT(TRIM(A272),1)="5",LEFT(TRIM(A272),1)="6",LEFT(TRIM(A272),1)="7",LEFT(TRIM(A272),1)="8",LEFT(TRIM(A272),1)="9"))),"Compte à corriger",IF(NOT(AND(OR(C272="",ISNUMBER(C272)),OR(D272="",ISNUMBER(D272)),COUNT(C272:D272)&gt;0,C272&gt;=0,D272&gt;=0)),"Soldes à corriger",IF(COUNTIFS($A$14:$A$513,A272,$B$14:$B$513,B272,$C$14:$C$513,C272,$D$14:$D$513,D272,$F$14:$F$513,F272,$G$14:$G$513,G272)&gt;1,"Doublon exact",IF(AND(F272&lt;&gt;"",F272&lt;&gt;"Charge TS",F272&lt;&gt;"Dette TS",F272&lt;&gt;"Autre"),"Choix à corriger",IF(AND(F272="Charge TS",LEFT(TRIM(A272),4)&lt;&gt;"6311"),"Compte charge incohérent",IF(AND(F272="Dette TS",LEFT(TRIM(A272),3)&lt;&gt;"447"),"Compte dette incohérent",IF(AND(OR(LEFT(TRIM(A272),4)="6311",LEFT(TRIM(A272),3)="447"),F272=""),"TS à qualifier","Prêt")))))))))</x:f>
      </x:c>
    </x:row>
    <x:row r="273" ht="35" customHeight="1">
      <x:c r="A273" s="41"/>
      <x:c r="B273" s="50"/>
      <x:c r="C273" s="45"/>
      <x:c r="D273" s="45"/>
      <x:c r="E273" s="46" t="str">
        <x:f>IF(COUNTA(A273:D273)=0,"",IF(AND(OR(C273="",ISNUMBER(C273)),OR(D273="",ISNUMBER(D273)),COUNT(C273:D273)&gt;0,C273&gt;=0,D273&gt;=0),SUM(C273)-SUM(D273),""))</x:f>
      </x:c>
      <x:c r="F273" s="38"/>
      <x:c r="G273" s="50"/>
      <x:c r="H273" s="53" t="str">
        <x:f>IF(COUNTA(A273:D273,F273:G273)=0,"",IF(OR(A273="",B273=""),"Compte / libellé requis",IF(NOT(AND(LEN(TRIM(A273))&gt;=3,OR(LEFT(TRIM(A273),1)="1",LEFT(TRIM(A273),1)="2",LEFT(TRIM(A273),1)="3",LEFT(TRIM(A273),1)="4",LEFT(TRIM(A273),1)="5",LEFT(TRIM(A273),1)="6",LEFT(TRIM(A273),1)="7",LEFT(TRIM(A273),1)="8",LEFT(TRIM(A273),1)="9"))),"Compte à corriger",IF(NOT(AND(OR(C273="",ISNUMBER(C273)),OR(D273="",ISNUMBER(D273)),COUNT(C273:D273)&gt;0,C273&gt;=0,D273&gt;=0)),"Soldes à corriger",IF(COUNTIFS($A$14:$A$513,A273,$B$14:$B$513,B273,$C$14:$C$513,C273,$D$14:$D$513,D273,$F$14:$F$513,F273,$G$14:$G$513,G273)&gt;1,"Doublon exact",IF(AND(F273&lt;&gt;"",F273&lt;&gt;"Charge TS",F273&lt;&gt;"Dette TS",F273&lt;&gt;"Autre"),"Choix à corriger",IF(AND(F273="Charge TS",LEFT(TRIM(A273),4)&lt;&gt;"6311"),"Compte charge incohérent",IF(AND(F273="Dette TS",LEFT(TRIM(A273),3)&lt;&gt;"447"),"Compte dette incohérent",IF(AND(OR(LEFT(TRIM(A273),4)="6311",LEFT(TRIM(A273),3)="447"),F273=""),"TS à qualifier","Prêt")))))))))</x:f>
      </x:c>
    </x:row>
    <x:row r="274" ht="35" customHeight="1">
      <x:c r="A274" s="41"/>
      <x:c r="B274" s="50"/>
      <x:c r="C274" s="45"/>
      <x:c r="D274" s="45"/>
      <x:c r="E274" s="46" t="str">
        <x:f>IF(COUNTA(A274:D274)=0,"",IF(AND(OR(C274="",ISNUMBER(C274)),OR(D274="",ISNUMBER(D274)),COUNT(C274:D274)&gt;0,C274&gt;=0,D274&gt;=0),SUM(C274)-SUM(D274),""))</x:f>
      </x:c>
      <x:c r="F274" s="38"/>
      <x:c r="G274" s="50"/>
      <x:c r="H274" s="53" t="str">
        <x:f>IF(COUNTA(A274:D274,F274:G274)=0,"",IF(OR(A274="",B274=""),"Compte / libellé requis",IF(NOT(AND(LEN(TRIM(A274))&gt;=3,OR(LEFT(TRIM(A274),1)="1",LEFT(TRIM(A274),1)="2",LEFT(TRIM(A274),1)="3",LEFT(TRIM(A274),1)="4",LEFT(TRIM(A274),1)="5",LEFT(TRIM(A274),1)="6",LEFT(TRIM(A274),1)="7",LEFT(TRIM(A274),1)="8",LEFT(TRIM(A274),1)="9"))),"Compte à corriger",IF(NOT(AND(OR(C274="",ISNUMBER(C274)),OR(D274="",ISNUMBER(D274)),COUNT(C274:D274)&gt;0,C274&gt;=0,D274&gt;=0)),"Soldes à corriger",IF(COUNTIFS($A$14:$A$513,A274,$B$14:$B$513,B274,$C$14:$C$513,C274,$D$14:$D$513,D274,$F$14:$F$513,F274,$G$14:$G$513,G274)&gt;1,"Doublon exact",IF(AND(F274&lt;&gt;"",F274&lt;&gt;"Charge TS",F274&lt;&gt;"Dette TS",F274&lt;&gt;"Autre"),"Choix à corriger",IF(AND(F274="Charge TS",LEFT(TRIM(A274),4)&lt;&gt;"6311"),"Compte charge incohérent",IF(AND(F274="Dette TS",LEFT(TRIM(A274),3)&lt;&gt;"447"),"Compte dette incohérent",IF(AND(OR(LEFT(TRIM(A274),4)="6311",LEFT(TRIM(A274),3)="447"),F274=""),"TS à qualifier","Prêt")))))))))</x:f>
      </x:c>
    </x:row>
    <x:row r="275" ht="35" customHeight="1">
      <x:c r="A275" s="41"/>
      <x:c r="B275" s="50"/>
      <x:c r="C275" s="45"/>
      <x:c r="D275" s="45"/>
      <x:c r="E275" s="46" t="str">
        <x:f>IF(COUNTA(A275:D275)=0,"",IF(AND(OR(C275="",ISNUMBER(C275)),OR(D275="",ISNUMBER(D275)),COUNT(C275:D275)&gt;0,C275&gt;=0,D275&gt;=0),SUM(C275)-SUM(D275),""))</x:f>
      </x:c>
      <x:c r="F275" s="38"/>
      <x:c r="G275" s="50"/>
      <x:c r="H275" s="53" t="str">
        <x:f>IF(COUNTA(A275:D275,F275:G275)=0,"",IF(OR(A275="",B275=""),"Compte / libellé requis",IF(NOT(AND(LEN(TRIM(A275))&gt;=3,OR(LEFT(TRIM(A275),1)="1",LEFT(TRIM(A275),1)="2",LEFT(TRIM(A275),1)="3",LEFT(TRIM(A275),1)="4",LEFT(TRIM(A275),1)="5",LEFT(TRIM(A275),1)="6",LEFT(TRIM(A275),1)="7",LEFT(TRIM(A275),1)="8",LEFT(TRIM(A275),1)="9"))),"Compte à corriger",IF(NOT(AND(OR(C275="",ISNUMBER(C275)),OR(D275="",ISNUMBER(D275)),COUNT(C275:D275)&gt;0,C275&gt;=0,D275&gt;=0)),"Soldes à corriger",IF(COUNTIFS($A$14:$A$513,A275,$B$14:$B$513,B275,$C$14:$C$513,C275,$D$14:$D$513,D275,$F$14:$F$513,F275,$G$14:$G$513,G275)&gt;1,"Doublon exact",IF(AND(F275&lt;&gt;"",F275&lt;&gt;"Charge TS",F275&lt;&gt;"Dette TS",F275&lt;&gt;"Autre"),"Choix à corriger",IF(AND(F275="Charge TS",LEFT(TRIM(A275),4)&lt;&gt;"6311"),"Compte charge incohérent",IF(AND(F275="Dette TS",LEFT(TRIM(A275),3)&lt;&gt;"447"),"Compte dette incohérent",IF(AND(OR(LEFT(TRIM(A275),4)="6311",LEFT(TRIM(A275),3)="447"),F275=""),"TS à qualifier","Prêt")))))))))</x:f>
      </x:c>
    </x:row>
    <x:row r="276" ht="35" customHeight="1">
      <x:c r="A276" s="41"/>
      <x:c r="B276" s="50"/>
      <x:c r="C276" s="45"/>
      <x:c r="D276" s="45"/>
      <x:c r="E276" s="46" t="str">
        <x:f>IF(COUNTA(A276:D276)=0,"",IF(AND(OR(C276="",ISNUMBER(C276)),OR(D276="",ISNUMBER(D276)),COUNT(C276:D276)&gt;0,C276&gt;=0,D276&gt;=0),SUM(C276)-SUM(D276),""))</x:f>
      </x:c>
      <x:c r="F276" s="38"/>
      <x:c r="G276" s="50"/>
      <x:c r="H276" s="53" t="str">
        <x:f>IF(COUNTA(A276:D276,F276:G276)=0,"",IF(OR(A276="",B276=""),"Compte / libellé requis",IF(NOT(AND(LEN(TRIM(A276))&gt;=3,OR(LEFT(TRIM(A276),1)="1",LEFT(TRIM(A276),1)="2",LEFT(TRIM(A276),1)="3",LEFT(TRIM(A276),1)="4",LEFT(TRIM(A276),1)="5",LEFT(TRIM(A276),1)="6",LEFT(TRIM(A276),1)="7",LEFT(TRIM(A276),1)="8",LEFT(TRIM(A276),1)="9"))),"Compte à corriger",IF(NOT(AND(OR(C276="",ISNUMBER(C276)),OR(D276="",ISNUMBER(D276)),COUNT(C276:D276)&gt;0,C276&gt;=0,D276&gt;=0)),"Soldes à corriger",IF(COUNTIFS($A$14:$A$513,A276,$B$14:$B$513,B276,$C$14:$C$513,C276,$D$14:$D$513,D276,$F$14:$F$513,F276,$G$14:$G$513,G276)&gt;1,"Doublon exact",IF(AND(F276&lt;&gt;"",F276&lt;&gt;"Charge TS",F276&lt;&gt;"Dette TS",F276&lt;&gt;"Autre"),"Choix à corriger",IF(AND(F276="Charge TS",LEFT(TRIM(A276),4)&lt;&gt;"6311"),"Compte charge incohérent",IF(AND(F276="Dette TS",LEFT(TRIM(A276),3)&lt;&gt;"447"),"Compte dette incohérent",IF(AND(OR(LEFT(TRIM(A276),4)="6311",LEFT(TRIM(A276),3)="447"),F276=""),"TS à qualifier","Prêt")))))))))</x:f>
      </x:c>
    </x:row>
    <x:row r="277" ht="35" customHeight="1">
      <x:c r="A277" s="41"/>
      <x:c r="B277" s="50"/>
      <x:c r="C277" s="45"/>
      <x:c r="D277" s="45"/>
      <x:c r="E277" s="46" t="str">
        <x:f>IF(COUNTA(A277:D277)=0,"",IF(AND(OR(C277="",ISNUMBER(C277)),OR(D277="",ISNUMBER(D277)),COUNT(C277:D277)&gt;0,C277&gt;=0,D277&gt;=0),SUM(C277)-SUM(D277),""))</x:f>
      </x:c>
      <x:c r="F277" s="38"/>
      <x:c r="G277" s="50"/>
      <x:c r="H277" s="53" t="str">
        <x:f>IF(COUNTA(A277:D277,F277:G277)=0,"",IF(OR(A277="",B277=""),"Compte / libellé requis",IF(NOT(AND(LEN(TRIM(A277))&gt;=3,OR(LEFT(TRIM(A277),1)="1",LEFT(TRIM(A277),1)="2",LEFT(TRIM(A277),1)="3",LEFT(TRIM(A277),1)="4",LEFT(TRIM(A277),1)="5",LEFT(TRIM(A277),1)="6",LEFT(TRIM(A277),1)="7",LEFT(TRIM(A277),1)="8",LEFT(TRIM(A277),1)="9"))),"Compte à corriger",IF(NOT(AND(OR(C277="",ISNUMBER(C277)),OR(D277="",ISNUMBER(D277)),COUNT(C277:D277)&gt;0,C277&gt;=0,D277&gt;=0)),"Soldes à corriger",IF(COUNTIFS($A$14:$A$513,A277,$B$14:$B$513,B277,$C$14:$C$513,C277,$D$14:$D$513,D277,$F$14:$F$513,F277,$G$14:$G$513,G277)&gt;1,"Doublon exact",IF(AND(F277&lt;&gt;"",F277&lt;&gt;"Charge TS",F277&lt;&gt;"Dette TS",F277&lt;&gt;"Autre"),"Choix à corriger",IF(AND(F277="Charge TS",LEFT(TRIM(A277),4)&lt;&gt;"6311"),"Compte charge incohérent",IF(AND(F277="Dette TS",LEFT(TRIM(A277),3)&lt;&gt;"447"),"Compte dette incohérent",IF(AND(OR(LEFT(TRIM(A277),4)="6311",LEFT(TRIM(A277),3)="447"),F277=""),"TS à qualifier","Prêt")))))))))</x:f>
      </x:c>
    </x:row>
    <x:row r="278" ht="35" customHeight="1">
      <x:c r="A278" s="41"/>
      <x:c r="B278" s="50"/>
      <x:c r="C278" s="45"/>
      <x:c r="D278" s="45"/>
      <x:c r="E278" s="46" t="str">
        <x:f>IF(COUNTA(A278:D278)=0,"",IF(AND(OR(C278="",ISNUMBER(C278)),OR(D278="",ISNUMBER(D278)),COUNT(C278:D278)&gt;0,C278&gt;=0,D278&gt;=0),SUM(C278)-SUM(D278),""))</x:f>
      </x:c>
      <x:c r="F278" s="38"/>
      <x:c r="G278" s="50"/>
      <x:c r="H278" s="53" t="str">
        <x:f>IF(COUNTA(A278:D278,F278:G278)=0,"",IF(OR(A278="",B278=""),"Compte / libellé requis",IF(NOT(AND(LEN(TRIM(A278))&gt;=3,OR(LEFT(TRIM(A278),1)="1",LEFT(TRIM(A278),1)="2",LEFT(TRIM(A278),1)="3",LEFT(TRIM(A278),1)="4",LEFT(TRIM(A278),1)="5",LEFT(TRIM(A278),1)="6",LEFT(TRIM(A278),1)="7",LEFT(TRIM(A278),1)="8",LEFT(TRIM(A278),1)="9"))),"Compte à corriger",IF(NOT(AND(OR(C278="",ISNUMBER(C278)),OR(D278="",ISNUMBER(D278)),COUNT(C278:D278)&gt;0,C278&gt;=0,D278&gt;=0)),"Soldes à corriger",IF(COUNTIFS($A$14:$A$513,A278,$B$14:$B$513,B278,$C$14:$C$513,C278,$D$14:$D$513,D278,$F$14:$F$513,F278,$G$14:$G$513,G278)&gt;1,"Doublon exact",IF(AND(F278&lt;&gt;"",F278&lt;&gt;"Charge TS",F278&lt;&gt;"Dette TS",F278&lt;&gt;"Autre"),"Choix à corriger",IF(AND(F278="Charge TS",LEFT(TRIM(A278),4)&lt;&gt;"6311"),"Compte charge incohérent",IF(AND(F278="Dette TS",LEFT(TRIM(A278),3)&lt;&gt;"447"),"Compte dette incohérent",IF(AND(OR(LEFT(TRIM(A278),4)="6311",LEFT(TRIM(A278),3)="447"),F278=""),"TS à qualifier","Prêt")))))))))</x:f>
      </x:c>
    </x:row>
    <x:row r="279" ht="35" customHeight="1">
      <x:c r="A279" s="41"/>
      <x:c r="B279" s="50"/>
      <x:c r="C279" s="45"/>
      <x:c r="D279" s="45"/>
      <x:c r="E279" s="46" t="str">
        <x:f>IF(COUNTA(A279:D279)=0,"",IF(AND(OR(C279="",ISNUMBER(C279)),OR(D279="",ISNUMBER(D279)),COUNT(C279:D279)&gt;0,C279&gt;=0,D279&gt;=0),SUM(C279)-SUM(D279),""))</x:f>
      </x:c>
      <x:c r="F279" s="38"/>
      <x:c r="G279" s="50"/>
      <x:c r="H279" s="53" t="str">
        <x:f>IF(COUNTA(A279:D279,F279:G279)=0,"",IF(OR(A279="",B279=""),"Compte / libellé requis",IF(NOT(AND(LEN(TRIM(A279))&gt;=3,OR(LEFT(TRIM(A279),1)="1",LEFT(TRIM(A279),1)="2",LEFT(TRIM(A279),1)="3",LEFT(TRIM(A279),1)="4",LEFT(TRIM(A279),1)="5",LEFT(TRIM(A279),1)="6",LEFT(TRIM(A279),1)="7",LEFT(TRIM(A279),1)="8",LEFT(TRIM(A279),1)="9"))),"Compte à corriger",IF(NOT(AND(OR(C279="",ISNUMBER(C279)),OR(D279="",ISNUMBER(D279)),COUNT(C279:D279)&gt;0,C279&gt;=0,D279&gt;=0)),"Soldes à corriger",IF(COUNTIFS($A$14:$A$513,A279,$B$14:$B$513,B279,$C$14:$C$513,C279,$D$14:$D$513,D279,$F$14:$F$513,F279,$G$14:$G$513,G279)&gt;1,"Doublon exact",IF(AND(F279&lt;&gt;"",F279&lt;&gt;"Charge TS",F279&lt;&gt;"Dette TS",F279&lt;&gt;"Autre"),"Choix à corriger",IF(AND(F279="Charge TS",LEFT(TRIM(A279),4)&lt;&gt;"6311"),"Compte charge incohérent",IF(AND(F279="Dette TS",LEFT(TRIM(A279),3)&lt;&gt;"447"),"Compte dette incohérent",IF(AND(OR(LEFT(TRIM(A279),4)="6311",LEFT(TRIM(A279),3)="447"),F279=""),"TS à qualifier","Prêt")))))))))</x:f>
      </x:c>
    </x:row>
    <x:row r="280" ht="35" customHeight="1">
      <x:c r="A280" s="41"/>
      <x:c r="B280" s="50"/>
      <x:c r="C280" s="45"/>
      <x:c r="D280" s="45"/>
      <x:c r="E280" s="46" t="str">
        <x:f>IF(COUNTA(A280:D280)=0,"",IF(AND(OR(C280="",ISNUMBER(C280)),OR(D280="",ISNUMBER(D280)),COUNT(C280:D280)&gt;0,C280&gt;=0,D280&gt;=0),SUM(C280)-SUM(D280),""))</x:f>
      </x:c>
      <x:c r="F280" s="38"/>
      <x:c r="G280" s="50"/>
      <x:c r="H280" s="53" t="str">
        <x:f>IF(COUNTA(A280:D280,F280:G280)=0,"",IF(OR(A280="",B280=""),"Compte / libellé requis",IF(NOT(AND(LEN(TRIM(A280))&gt;=3,OR(LEFT(TRIM(A280),1)="1",LEFT(TRIM(A280),1)="2",LEFT(TRIM(A280),1)="3",LEFT(TRIM(A280),1)="4",LEFT(TRIM(A280),1)="5",LEFT(TRIM(A280),1)="6",LEFT(TRIM(A280),1)="7",LEFT(TRIM(A280),1)="8",LEFT(TRIM(A280),1)="9"))),"Compte à corriger",IF(NOT(AND(OR(C280="",ISNUMBER(C280)),OR(D280="",ISNUMBER(D280)),COUNT(C280:D280)&gt;0,C280&gt;=0,D280&gt;=0)),"Soldes à corriger",IF(COUNTIFS($A$14:$A$513,A280,$B$14:$B$513,B280,$C$14:$C$513,C280,$D$14:$D$513,D280,$F$14:$F$513,F280,$G$14:$G$513,G280)&gt;1,"Doublon exact",IF(AND(F280&lt;&gt;"",F280&lt;&gt;"Charge TS",F280&lt;&gt;"Dette TS",F280&lt;&gt;"Autre"),"Choix à corriger",IF(AND(F280="Charge TS",LEFT(TRIM(A280),4)&lt;&gt;"6311"),"Compte charge incohérent",IF(AND(F280="Dette TS",LEFT(TRIM(A280),3)&lt;&gt;"447"),"Compte dette incohérent",IF(AND(OR(LEFT(TRIM(A280),4)="6311",LEFT(TRIM(A280),3)="447"),F280=""),"TS à qualifier","Prêt")))))))))</x:f>
      </x:c>
    </x:row>
    <x:row r="281" ht="35" customHeight="1">
      <x:c r="A281" s="41"/>
      <x:c r="B281" s="50"/>
      <x:c r="C281" s="45"/>
      <x:c r="D281" s="45"/>
      <x:c r="E281" s="46" t="str">
        <x:f>IF(COUNTA(A281:D281)=0,"",IF(AND(OR(C281="",ISNUMBER(C281)),OR(D281="",ISNUMBER(D281)),COUNT(C281:D281)&gt;0,C281&gt;=0,D281&gt;=0),SUM(C281)-SUM(D281),""))</x:f>
      </x:c>
      <x:c r="F281" s="38"/>
      <x:c r="G281" s="50"/>
      <x:c r="H281" s="53" t="str">
        <x:f>IF(COUNTA(A281:D281,F281:G281)=0,"",IF(OR(A281="",B281=""),"Compte / libellé requis",IF(NOT(AND(LEN(TRIM(A281))&gt;=3,OR(LEFT(TRIM(A281),1)="1",LEFT(TRIM(A281),1)="2",LEFT(TRIM(A281),1)="3",LEFT(TRIM(A281),1)="4",LEFT(TRIM(A281),1)="5",LEFT(TRIM(A281),1)="6",LEFT(TRIM(A281),1)="7",LEFT(TRIM(A281),1)="8",LEFT(TRIM(A281),1)="9"))),"Compte à corriger",IF(NOT(AND(OR(C281="",ISNUMBER(C281)),OR(D281="",ISNUMBER(D281)),COUNT(C281:D281)&gt;0,C281&gt;=0,D281&gt;=0)),"Soldes à corriger",IF(COUNTIFS($A$14:$A$513,A281,$B$14:$B$513,B281,$C$14:$C$513,C281,$D$14:$D$513,D281,$F$14:$F$513,F281,$G$14:$G$513,G281)&gt;1,"Doublon exact",IF(AND(F281&lt;&gt;"",F281&lt;&gt;"Charge TS",F281&lt;&gt;"Dette TS",F281&lt;&gt;"Autre"),"Choix à corriger",IF(AND(F281="Charge TS",LEFT(TRIM(A281),4)&lt;&gt;"6311"),"Compte charge incohérent",IF(AND(F281="Dette TS",LEFT(TRIM(A281),3)&lt;&gt;"447"),"Compte dette incohérent",IF(AND(OR(LEFT(TRIM(A281),4)="6311",LEFT(TRIM(A281),3)="447"),F281=""),"TS à qualifier","Prêt")))))))))</x:f>
      </x:c>
    </x:row>
    <x:row r="282" ht="35" customHeight="1">
      <x:c r="A282" s="41"/>
      <x:c r="B282" s="50"/>
      <x:c r="C282" s="45"/>
      <x:c r="D282" s="45"/>
      <x:c r="E282" s="46" t="str">
        <x:f>IF(COUNTA(A282:D282)=0,"",IF(AND(OR(C282="",ISNUMBER(C282)),OR(D282="",ISNUMBER(D282)),COUNT(C282:D282)&gt;0,C282&gt;=0,D282&gt;=0),SUM(C282)-SUM(D282),""))</x:f>
      </x:c>
      <x:c r="F282" s="38"/>
      <x:c r="G282" s="50"/>
      <x:c r="H282" s="53" t="str">
        <x:f>IF(COUNTA(A282:D282,F282:G282)=0,"",IF(OR(A282="",B282=""),"Compte / libellé requis",IF(NOT(AND(LEN(TRIM(A282))&gt;=3,OR(LEFT(TRIM(A282),1)="1",LEFT(TRIM(A282),1)="2",LEFT(TRIM(A282),1)="3",LEFT(TRIM(A282),1)="4",LEFT(TRIM(A282),1)="5",LEFT(TRIM(A282),1)="6",LEFT(TRIM(A282),1)="7",LEFT(TRIM(A282),1)="8",LEFT(TRIM(A282),1)="9"))),"Compte à corriger",IF(NOT(AND(OR(C282="",ISNUMBER(C282)),OR(D282="",ISNUMBER(D282)),COUNT(C282:D282)&gt;0,C282&gt;=0,D282&gt;=0)),"Soldes à corriger",IF(COUNTIFS($A$14:$A$513,A282,$B$14:$B$513,B282,$C$14:$C$513,C282,$D$14:$D$513,D282,$F$14:$F$513,F282,$G$14:$G$513,G282)&gt;1,"Doublon exact",IF(AND(F282&lt;&gt;"",F282&lt;&gt;"Charge TS",F282&lt;&gt;"Dette TS",F282&lt;&gt;"Autre"),"Choix à corriger",IF(AND(F282="Charge TS",LEFT(TRIM(A282),4)&lt;&gt;"6311"),"Compte charge incohérent",IF(AND(F282="Dette TS",LEFT(TRIM(A282),3)&lt;&gt;"447"),"Compte dette incohérent",IF(AND(OR(LEFT(TRIM(A282),4)="6311",LEFT(TRIM(A282),3)="447"),F282=""),"TS à qualifier","Prêt")))))))))</x:f>
      </x:c>
    </x:row>
    <x:row r="283" ht="35" customHeight="1">
      <x:c r="A283" s="41"/>
      <x:c r="B283" s="50"/>
      <x:c r="C283" s="45"/>
      <x:c r="D283" s="45"/>
      <x:c r="E283" s="46" t="str">
        <x:f>IF(COUNTA(A283:D283)=0,"",IF(AND(OR(C283="",ISNUMBER(C283)),OR(D283="",ISNUMBER(D283)),COUNT(C283:D283)&gt;0,C283&gt;=0,D283&gt;=0),SUM(C283)-SUM(D283),""))</x:f>
      </x:c>
      <x:c r="F283" s="38"/>
      <x:c r="G283" s="50"/>
      <x:c r="H283" s="53" t="str">
        <x:f>IF(COUNTA(A283:D283,F283:G283)=0,"",IF(OR(A283="",B283=""),"Compte / libellé requis",IF(NOT(AND(LEN(TRIM(A283))&gt;=3,OR(LEFT(TRIM(A283),1)="1",LEFT(TRIM(A283),1)="2",LEFT(TRIM(A283),1)="3",LEFT(TRIM(A283),1)="4",LEFT(TRIM(A283),1)="5",LEFT(TRIM(A283),1)="6",LEFT(TRIM(A283),1)="7",LEFT(TRIM(A283),1)="8",LEFT(TRIM(A283),1)="9"))),"Compte à corriger",IF(NOT(AND(OR(C283="",ISNUMBER(C283)),OR(D283="",ISNUMBER(D283)),COUNT(C283:D283)&gt;0,C283&gt;=0,D283&gt;=0)),"Soldes à corriger",IF(COUNTIFS($A$14:$A$513,A283,$B$14:$B$513,B283,$C$14:$C$513,C283,$D$14:$D$513,D283,$F$14:$F$513,F283,$G$14:$G$513,G283)&gt;1,"Doublon exact",IF(AND(F283&lt;&gt;"",F283&lt;&gt;"Charge TS",F283&lt;&gt;"Dette TS",F283&lt;&gt;"Autre"),"Choix à corriger",IF(AND(F283="Charge TS",LEFT(TRIM(A283),4)&lt;&gt;"6311"),"Compte charge incohérent",IF(AND(F283="Dette TS",LEFT(TRIM(A283),3)&lt;&gt;"447"),"Compte dette incohérent",IF(AND(OR(LEFT(TRIM(A283),4)="6311",LEFT(TRIM(A283),3)="447"),F283=""),"TS à qualifier","Prêt")))))))))</x:f>
      </x:c>
    </x:row>
    <x:row r="284" ht="35" customHeight="1">
      <x:c r="A284" s="41"/>
      <x:c r="B284" s="50"/>
      <x:c r="C284" s="45"/>
      <x:c r="D284" s="45"/>
      <x:c r="E284" s="46" t="str">
        <x:f>IF(COUNTA(A284:D284)=0,"",IF(AND(OR(C284="",ISNUMBER(C284)),OR(D284="",ISNUMBER(D284)),COUNT(C284:D284)&gt;0,C284&gt;=0,D284&gt;=0),SUM(C284)-SUM(D284),""))</x:f>
      </x:c>
      <x:c r="F284" s="38"/>
      <x:c r="G284" s="50"/>
      <x:c r="H284" s="53" t="str">
        <x:f>IF(COUNTA(A284:D284,F284:G284)=0,"",IF(OR(A284="",B284=""),"Compte / libellé requis",IF(NOT(AND(LEN(TRIM(A284))&gt;=3,OR(LEFT(TRIM(A284),1)="1",LEFT(TRIM(A284),1)="2",LEFT(TRIM(A284),1)="3",LEFT(TRIM(A284),1)="4",LEFT(TRIM(A284),1)="5",LEFT(TRIM(A284),1)="6",LEFT(TRIM(A284),1)="7",LEFT(TRIM(A284),1)="8",LEFT(TRIM(A284),1)="9"))),"Compte à corriger",IF(NOT(AND(OR(C284="",ISNUMBER(C284)),OR(D284="",ISNUMBER(D284)),COUNT(C284:D284)&gt;0,C284&gt;=0,D284&gt;=0)),"Soldes à corriger",IF(COUNTIFS($A$14:$A$513,A284,$B$14:$B$513,B284,$C$14:$C$513,C284,$D$14:$D$513,D284,$F$14:$F$513,F284,$G$14:$G$513,G284)&gt;1,"Doublon exact",IF(AND(F284&lt;&gt;"",F284&lt;&gt;"Charge TS",F284&lt;&gt;"Dette TS",F284&lt;&gt;"Autre"),"Choix à corriger",IF(AND(F284="Charge TS",LEFT(TRIM(A284),4)&lt;&gt;"6311"),"Compte charge incohérent",IF(AND(F284="Dette TS",LEFT(TRIM(A284),3)&lt;&gt;"447"),"Compte dette incohérent",IF(AND(OR(LEFT(TRIM(A284),4)="6311",LEFT(TRIM(A284),3)="447"),F284=""),"TS à qualifier","Prêt")))))))))</x:f>
      </x:c>
    </x:row>
    <x:row r="285" ht="35" customHeight="1">
      <x:c r="A285" s="41"/>
      <x:c r="B285" s="50"/>
      <x:c r="C285" s="45"/>
      <x:c r="D285" s="45"/>
      <x:c r="E285" s="46" t="str">
        <x:f>IF(COUNTA(A285:D285)=0,"",IF(AND(OR(C285="",ISNUMBER(C285)),OR(D285="",ISNUMBER(D285)),COUNT(C285:D285)&gt;0,C285&gt;=0,D285&gt;=0),SUM(C285)-SUM(D285),""))</x:f>
      </x:c>
      <x:c r="F285" s="38"/>
      <x:c r="G285" s="50"/>
      <x:c r="H285" s="53" t="str">
        <x:f>IF(COUNTA(A285:D285,F285:G285)=0,"",IF(OR(A285="",B285=""),"Compte / libellé requis",IF(NOT(AND(LEN(TRIM(A285))&gt;=3,OR(LEFT(TRIM(A285),1)="1",LEFT(TRIM(A285),1)="2",LEFT(TRIM(A285),1)="3",LEFT(TRIM(A285),1)="4",LEFT(TRIM(A285),1)="5",LEFT(TRIM(A285),1)="6",LEFT(TRIM(A285),1)="7",LEFT(TRIM(A285),1)="8",LEFT(TRIM(A285),1)="9"))),"Compte à corriger",IF(NOT(AND(OR(C285="",ISNUMBER(C285)),OR(D285="",ISNUMBER(D285)),COUNT(C285:D285)&gt;0,C285&gt;=0,D285&gt;=0)),"Soldes à corriger",IF(COUNTIFS($A$14:$A$513,A285,$B$14:$B$513,B285,$C$14:$C$513,C285,$D$14:$D$513,D285,$F$14:$F$513,F285,$G$14:$G$513,G285)&gt;1,"Doublon exact",IF(AND(F285&lt;&gt;"",F285&lt;&gt;"Charge TS",F285&lt;&gt;"Dette TS",F285&lt;&gt;"Autre"),"Choix à corriger",IF(AND(F285="Charge TS",LEFT(TRIM(A285),4)&lt;&gt;"6311"),"Compte charge incohérent",IF(AND(F285="Dette TS",LEFT(TRIM(A285),3)&lt;&gt;"447"),"Compte dette incohérent",IF(AND(OR(LEFT(TRIM(A285),4)="6311",LEFT(TRIM(A285),3)="447"),F285=""),"TS à qualifier","Prêt")))))))))</x:f>
      </x:c>
    </x:row>
    <x:row r="286" ht="35" customHeight="1">
      <x:c r="A286" s="41"/>
      <x:c r="B286" s="50"/>
      <x:c r="C286" s="45"/>
      <x:c r="D286" s="45"/>
      <x:c r="E286" s="46" t="str">
        <x:f>IF(COUNTA(A286:D286)=0,"",IF(AND(OR(C286="",ISNUMBER(C286)),OR(D286="",ISNUMBER(D286)),COUNT(C286:D286)&gt;0,C286&gt;=0,D286&gt;=0),SUM(C286)-SUM(D286),""))</x:f>
      </x:c>
      <x:c r="F286" s="38"/>
      <x:c r="G286" s="50"/>
      <x:c r="H286" s="53" t="str">
        <x:f>IF(COUNTA(A286:D286,F286:G286)=0,"",IF(OR(A286="",B286=""),"Compte / libellé requis",IF(NOT(AND(LEN(TRIM(A286))&gt;=3,OR(LEFT(TRIM(A286),1)="1",LEFT(TRIM(A286),1)="2",LEFT(TRIM(A286),1)="3",LEFT(TRIM(A286),1)="4",LEFT(TRIM(A286),1)="5",LEFT(TRIM(A286),1)="6",LEFT(TRIM(A286),1)="7",LEFT(TRIM(A286),1)="8",LEFT(TRIM(A286),1)="9"))),"Compte à corriger",IF(NOT(AND(OR(C286="",ISNUMBER(C286)),OR(D286="",ISNUMBER(D286)),COUNT(C286:D286)&gt;0,C286&gt;=0,D286&gt;=0)),"Soldes à corriger",IF(COUNTIFS($A$14:$A$513,A286,$B$14:$B$513,B286,$C$14:$C$513,C286,$D$14:$D$513,D286,$F$14:$F$513,F286,$G$14:$G$513,G286)&gt;1,"Doublon exact",IF(AND(F286&lt;&gt;"",F286&lt;&gt;"Charge TS",F286&lt;&gt;"Dette TS",F286&lt;&gt;"Autre"),"Choix à corriger",IF(AND(F286="Charge TS",LEFT(TRIM(A286),4)&lt;&gt;"6311"),"Compte charge incohérent",IF(AND(F286="Dette TS",LEFT(TRIM(A286),3)&lt;&gt;"447"),"Compte dette incohérent",IF(AND(OR(LEFT(TRIM(A286),4)="6311",LEFT(TRIM(A286),3)="447"),F286=""),"TS à qualifier","Prêt")))))))))</x:f>
      </x:c>
    </x:row>
    <x:row r="287" ht="35" customHeight="1">
      <x:c r="A287" s="41"/>
      <x:c r="B287" s="50"/>
      <x:c r="C287" s="45"/>
      <x:c r="D287" s="45"/>
      <x:c r="E287" s="46" t="str">
        <x:f>IF(COUNTA(A287:D287)=0,"",IF(AND(OR(C287="",ISNUMBER(C287)),OR(D287="",ISNUMBER(D287)),COUNT(C287:D287)&gt;0,C287&gt;=0,D287&gt;=0),SUM(C287)-SUM(D287),""))</x:f>
      </x:c>
      <x:c r="F287" s="38"/>
      <x:c r="G287" s="50"/>
      <x:c r="H287" s="53" t="str">
        <x:f>IF(COUNTA(A287:D287,F287:G287)=0,"",IF(OR(A287="",B287=""),"Compte / libellé requis",IF(NOT(AND(LEN(TRIM(A287))&gt;=3,OR(LEFT(TRIM(A287),1)="1",LEFT(TRIM(A287),1)="2",LEFT(TRIM(A287),1)="3",LEFT(TRIM(A287),1)="4",LEFT(TRIM(A287),1)="5",LEFT(TRIM(A287),1)="6",LEFT(TRIM(A287),1)="7",LEFT(TRIM(A287),1)="8",LEFT(TRIM(A287),1)="9"))),"Compte à corriger",IF(NOT(AND(OR(C287="",ISNUMBER(C287)),OR(D287="",ISNUMBER(D287)),COUNT(C287:D287)&gt;0,C287&gt;=0,D287&gt;=0)),"Soldes à corriger",IF(COUNTIFS($A$14:$A$513,A287,$B$14:$B$513,B287,$C$14:$C$513,C287,$D$14:$D$513,D287,$F$14:$F$513,F287,$G$14:$G$513,G287)&gt;1,"Doublon exact",IF(AND(F287&lt;&gt;"",F287&lt;&gt;"Charge TS",F287&lt;&gt;"Dette TS",F287&lt;&gt;"Autre"),"Choix à corriger",IF(AND(F287="Charge TS",LEFT(TRIM(A287),4)&lt;&gt;"6311"),"Compte charge incohérent",IF(AND(F287="Dette TS",LEFT(TRIM(A287),3)&lt;&gt;"447"),"Compte dette incohérent",IF(AND(OR(LEFT(TRIM(A287),4)="6311",LEFT(TRIM(A287),3)="447"),F287=""),"TS à qualifier","Prêt")))))))))</x:f>
      </x:c>
    </x:row>
    <x:row r="288" ht="35" customHeight="1">
      <x:c r="A288" s="41"/>
      <x:c r="B288" s="50"/>
      <x:c r="C288" s="45"/>
      <x:c r="D288" s="45"/>
      <x:c r="E288" s="46" t="str">
        <x:f>IF(COUNTA(A288:D288)=0,"",IF(AND(OR(C288="",ISNUMBER(C288)),OR(D288="",ISNUMBER(D288)),COUNT(C288:D288)&gt;0,C288&gt;=0,D288&gt;=0),SUM(C288)-SUM(D288),""))</x:f>
      </x:c>
      <x:c r="F288" s="38"/>
      <x:c r="G288" s="50"/>
      <x:c r="H288" s="53" t="str">
        <x:f>IF(COUNTA(A288:D288,F288:G288)=0,"",IF(OR(A288="",B288=""),"Compte / libellé requis",IF(NOT(AND(LEN(TRIM(A288))&gt;=3,OR(LEFT(TRIM(A288),1)="1",LEFT(TRIM(A288),1)="2",LEFT(TRIM(A288),1)="3",LEFT(TRIM(A288),1)="4",LEFT(TRIM(A288),1)="5",LEFT(TRIM(A288),1)="6",LEFT(TRIM(A288),1)="7",LEFT(TRIM(A288),1)="8",LEFT(TRIM(A288),1)="9"))),"Compte à corriger",IF(NOT(AND(OR(C288="",ISNUMBER(C288)),OR(D288="",ISNUMBER(D288)),COUNT(C288:D288)&gt;0,C288&gt;=0,D288&gt;=0)),"Soldes à corriger",IF(COUNTIFS($A$14:$A$513,A288,$B$14:$B$513,B288,$C$14:$C$513,C288,$D$14:$D$513,D288,$F$14:$F$513,F288,$G$14:$G$513,G288)&gt;1,"Doublon exact",IF(AND(F288&lt;&gt;"",F288&lt;&gt;"Charge TS",F288&lt;&gt;"Dette TS",F288&lt;&gt;"Autre"),"Choix à corriger",IF(AND(F288="Charge TS",LEFT(TRIM(A288),4)&lt;&gt;"6311"),"Compte charge incohérent",IF(AND(F288="Dette TS",LEFT(TRIM(A288),3)&lt;&gt;"447"),"Compte dette incohérent",IF(AND(OR(LEFT(TRIM(A288),4)="6311",LEFT(TRIM(A288),3)="447"),F288=""),"TS à qualifier","Prêt")))))))))</x:f>
      </x:c>
    </x:row>
    <x:row r="289" ht="35" customHeight="1">
      <x:c r="A289" s="41"/>
      <x:c r="B289" s="50"/>
      <x:c r="C289" s="45"/>
      <x:c r="D289" s="45"/>
      <x:c r="E289" s="46" t="str">
        <x:f>IF(COUNTA(A289:D289)=0,"",IF(AND(OR(C289="",ISNUMBER(C289)),OR(D289="",ISNUMBER(D289)),COUNT(C289:D289)&gt;0,C289&gt;=0,D289&gt;=0),SUM(C289)-SUM(D289),""))</x:f>
      </x:c>
      <x:c r="F289" s="38"/>
      <x:c r="G289" s="50"/>
      <x:c r="H289" s="53" t="str">
        <x:f>IF(COUNTA(A289:D289,F289:G289)=0,"",IF(OR(A289="",B289=""),"Compte / libellé requis",IF(NOT(AND(LEN(TRIM(A289))&gt;=3,OR(LEFT(TRIM(A289),1)="1",LEFT(TRIM(A289),1)="2",LEFT(TRIM(A289),1)="3",LEFT(TRIM(A289),1)="4",LEFT(TRIM(A289),1)="5",LEFT(TRIM(A289),1)="6",LEFT(TRIM(A289),1)="7",LEFT(TRIM(A289),1)="8",LEFT(TRIM(A289),1)="9"))),"Compte à corriger",IF(NOT(AND(OR(C289="",ISNUMBER(C289)),OR(D289="",ISNUMBER(D289)),COUNT(C289:D289)&gt;0,C289&gt;=0,D289&gt;=0)),"Soldes à corriger",IF(COUNTIFS($A$14:$A$513,A289,$B$14:$B$513,B289,$C$14:$C$513,C289,$D$14:$D$513,D289,$F$14:$F$513,F289,$G$14:$G$513,G289)&gt;1,"Doublon exact",IF(AND(F289&lt;&gt;"",F289&lt;&gt;"Charge TS",F289&lt;&gt;"Dette TS",F289&lt;&gt;"Autre"),"Choix à corriger",IF(AND(F289="Charge TS",LEFT(TRIM(A289),4)&lt;&gt;"6311"),"Compte charge incohérent",IF(AND(F289="Dette TS",LEFT(TRIM(A289),3)&lt;&gt;"447"),"Compte dette incohérent",IF(AND(OR(LEFT(TRIM(A289),4)="6311",LEFT(TRIM(A289),3)="447"),F289=""),"TS à qualifier","Prêt")))))))))</x:f>
      </x:c>
    </x:row>
    <x:row r="290" ht="35" customHeight="1">
      <x:c r="A290" s="41"/>
      <x:c r="B290" s="50"/>
      <x:c r="C290" s="45"/>
      <x:c r="D290" s="45"/>
      <x:c r="E290" s="46" t="str">
        <x:f>IF(COUNTA(A290:D290)=0,"",IF(AND(OR(C290="",ISNUMBER(C290)),OR(D290="",ISNUMBER(D290)),COUNT(C290:D290)&gt;0,C290&gt;=0,D290&gt;=0),SUM(C290)-SUM(D290),""))</x:f>
      </x:c>
      <x:c r="F290" s="38"/>
      <x:c r="G290" s="50"/>
      <x:c r="H290" s="53" t="str">
        <x:f>IF(COUNTA(A290:D290,F290:G290)=0,"",IF(OR(A290="",B290=""),"Compte / libellé requis",IF(NOT(AND(LEN(TRIM(A290))&gt;=3,OR(LEFT(TRIM(A290),1)="1",LEFT(TRIM(A290),1)="2",LEFT(TRIM(A290),1)="3",LEFT(TRIM(A290),1)="4",LEFT(TRIM(A290),1)="5",LEFT(TRIM(A290),1)="6",LEFT(TRIM(A290),1)="7",LEFT(TRIM(A290),1)="8",LEFT(TRIM(A290),1)="9"))),"Compte à corriger",IF(NOT(AND(OR(C290="",ISNUMBER(C290)),OR(D290="",ISNUMBER(D290)),COUNT(C290:D290)&gt;0,C290&gt;=0,D290&gt;=0)),"Soldes à corriger",IF(COUNTIFS($A$14:$A$513,A290,$B$14:$B$513,B290,$C$14:$C$513,C290,$D$14:$D$513,D290,$F$14:$F$513,F290,$G$14:$G$513,G290)&gt;1,"Doublon exact",IF(AND(F290&lt;&gt;"",F290&lt;&gt;"Charge TS",F290&lt;&gt;"Dette TS",F290&lt;&gt;"Autre"),"Choix à corriger",IF(AND(F290="Charge TS",LEFT(TRIM(A290),4)&lt;&gt;"6311"),"Compte charge incohérent",IF(AND(F290="Dette TS",LEFT(TRIM(A290),3)&lt;&gt;"447"),"Compte dette incohérent",IF(AND(OR(LEFT(TRIM(A290),4)="6311",LEFT(TRIM(A290),3)="447"),F290=""),"TS à qualifier","Prêt")))))))))</x:f>
      </x:c>
    </x:row>
    <x:row r="291" ht="35" customHeight="1">
      <x:c r="A291" s="41"/>
      <x:c r="B291" s="50"/>
      <x:c r="C291" s="45"/>
      <x:c r="D291" s="45"/>
      <x:c r="E291" s="46" t="str">
        <x:f>IF(COUNTA(A291:D291)=0,"",IF(AND(OR(C291="",ISNUMBER(C291)),OR(D291="",ISNUMBER(D291)),COUNT(C291:D291)&gt;0,C291&gt;=0,D291&gt;=0),SUM(C291)-SUM(D291),""))</x:f>
      </x:c>
      <x:c r="F291" s="38"/>
      <x:c r="G291" s="50"/>
      <x:c r="H291" s="53" t="str">
        <x:f>IF(COUNTA(A291:D291,F291:G291)=0,"",IF(OR(A291="",B291=""),"Compte / libellé requis",IF(NOT(AND(LEN(TRIM(A291))&gt;=3,OR(LEFT(TRIM(A291),1)="1",LEFT(TRIM(A291),1)="2",LEFT(TRIM(A291),1)="3",LEFT(TRIM(A291),1)="4",LEFT(TRIM(A291),1)="5",LEFT(TRIM(A291),1)="6",LEFT(TRIM(A291),1)="7",LEFT(TRIM(A291),1)="8",LEFT(TRIM(A291),1)="9"))),"Compte à corriger",IF(NOT(AND(OR(C291="",ISNUMBER(C291)),OR(D291="",ISNUMBER(D291)),COUNT(C291:D291)&gt;0,C291&gt;=0,D291&gt;=0)),"Soldes à corriger",IF(COUNTIFS($A$14:$A$513,A291,$B$14:$B$513,B291,$C$14:$C$513,C291,$D$14:$D$513,D291,$F$14:$F$513,F291,$G$14:$G$513,G291)&gt;1,"Doublon exact",IF(AND(F291&lt;&gt;"",F291&lt;&gt;"Charge TS",F291&lt;&gt;"Dette TS",F291&lt;&gt;"Autre"),"Choix à corriger",IF(AND(F291="Charge TS",LEFT(TRIM(A291),4)&lt;&gt;"6311"),"Compte charge incohérent",IF(AND(F291="Dette TS",LEFT(TRIM(A291),3)&lt;&gt;"447"),"Compte dette incohérent",IF(AND(OR(LEFT(TRIM(A291),4)="6311",LEFT(TRIM(A291),3)="447"),F291=""),"TS à qualifier","Prêt")))))))))</x:f>
      </x:c>
    </x:row>
    <x:row r="292" ht="35" customHeight="1">
      <x:c r="A292" s="41"/>
      <x:c r="B292" s="50"/>
      <x:c r="C292" s="45"/>
      <x:c r="D292" s="45"/>
      <x:c r="E292" s="46" t="str">
        <x:f>IF(COUNTA(A292:D292)=0,"",IF(AND(OR(C292="",ISNUMBER(C292)),OR(D292="",ISNUMBER(D292)),COUNT(C292:D292)&gt;0,C292&gt;=0,D292&gt;=0),SUM(C292)-SUM(D292),""))</x:f>
      </x:c>
      <x:c r="F292" s="38"/>
      <x:c r="G292" s="50"/>
      <x:c r="H292" s="53" t="str">
        <x:f>IF(COUNTA(A292:D292,F292:G292)=0,"",IF(OR(A292="",B292=""),"Compte / libellé requis",IF(NOT(AND(LEN(TRIM(A292))&gt;=3,OR(LEFT(TRIM(A292),1)="1",LEFT(TRIM(A292),1)="2",LEFT(TRIM(A292),1)="3",LEFT(TRIM(A292),1)="4",LEFT(TRIM(A292),1)="5",LEFT(TRIM(A292),1)="6",LEFT(TRIM(A292),1)="7",LEFT(TRIM(A292),1)="8",LEFT(TRIM(A292),1)="9"))),"Compte à corriger",IF(NOT(AND(OR(C292="",ISNUMBER(C292)),OR(D292="",ISNUMBER(D292)),COUNT(C292:D292)&gt;0,C292&gt;=0,D292&gt;=0)),"Soldes à corriger",IF(COUNTIFS($A$14:$A$513,A292,$B$14:$B$513,B292,$C$14:$C$513,C292,$D$14:$D$513,D292,$F$14:$F$513,F292,$G$14:$G$513,G292)&gt;1,"Doublon exact",IF(AND(F292&lt;&gt;"",F292&lt;&gt;"Charge TS",F292&lt;&gt;"Dette TS",F292&lt;&gt;"Autre"),"Choix à corriger",IF(AND(F292="Charge TS",LEFT(TRIM(A292),4)&lt;&gt;"6311"),"Compte charge incohérent",IF(AND(F292="Dette TS",LEFT(TRIM(A292),3)&lt;&gt;"447"),"Compte dette incohérent",IF(AND(OR(LEFT(TRIM(A292),4)="6311",LEFT(TRIM(A292),3)="447"),F292=""),"TS à qualifier","Prêt")))))))))</x:f>
      </x:c>
    </x:row>
    <x:row r="293" ht="35" customHeight="1">
      <x:c r="A293" s="41"/>
      <x:c r="B293" s="50"/>
      <x:c r="C293" s="45"/>
      <x:c r="D293" s="45"/>
      <x:c r="E293" s="46" t="str">
        <x:f>IF(COUNTA(A293:D293)=0,"",IF(AND(OR(C293="",ISNUMBER(C293)),OR(D293="",ISNUMBER(D293)),COUNT(C293:D293)&gt;0,C293&gt;=0,D293&gt;=0),SUM(C293)-SUM(D293),""))</x:f>
      </x:c>
      <x:c r="F293" s="38"/>
      <x:c r="G293" s="50"/>
      <x:c r="H293" s="53" t="str">
        <x:f>IF(COUNTA(A293:D293,F293:G293)=0,"",IF(OR(A293="",B293=""),"Compte / libellé requis",IF(NOT(AND(LEN(TRIM(A293))&gt;=3,OR(LEFT(TRIM(A293),1)="1",LEFT(TRIM(A293),1)="2",LEFT(TRIM(A293),1)="3",LEFT(TRIM(A293),1)="4",LEFT(TRIM(A293),1)="5",LEFT(TRIM(A293),1)="6",LEFT(TRIM(A293),1)="7",LEFT(TRIM(A293),1)="8",LEFT(TRIM(A293),1)="9"))),"Compte à corriger",IF(NOT(AND(OR(C293="",ISNUMBER(C293)),OR(D293="",ISNUMBER(D293)),COUNT(C293:D293)&gt;0,C293&gt;=0,D293&gt;=0)),"Soldes à corriger",IF(COUNTIFS($A$14:$A$513,A293,$B$14:$B$513,B293,$C$14:$C$513,C293,$D$14:$D$513,D293,$F$14:$F$513,F293,$G$14:$G$513,G293)&gt;1,"Doublon exact",IF(AND(F293&lt;&gt;"",F293&lt;&gt;"Charge TS",F293&lt;&gt;"Dette TS",F293&lt;&gt;"Autre"),"Choix à corriger",IF(AND(F293="Charge TS",LEFT(TRIM(A293),4)&lt;&gt;"6311"),"Compte charge incohérent",IF(AND(F293="Dette TS",LEFT(TRIM(A293),3)&lt;&gt;"447"),"Compte dette incohérent",IF(AND(OR(LEFT(TRIM(A293),4)="6311",LEFT(TRIM(A293),3)="447"),F293=""),"TS à qualifier","Prêt")))))))))</x:f>
      </x:c>
    </x:row>
    <x:row r="294" ht="35" customHeight="1">
      <x:c r="A294" s="41"/>
      <x:c r="B294" s="50"/>
      <x:c r="C294" s="45"/>
      <x:c r="D294" s="45"/>
      <x:c r="E294" s="46" t="str">
        <x:f>IF(COUNTA(A294:D294)=0,"",IF(AND(OR(C294="",ISNUMBER(C294)),OR(D294="",ISNUMBER(D294)),COUNT(C294:D294)&gt;0,C294&gt;=0,D294&gt;=0),SUM(C294)-SUM(D294),""))</x:f>
      </x:c>
      <x:c r="F294" s="38"/>
      <x:c r="G294" s="50"/>
      <x:c r="H294" s="53" t="str">
        <x:f>IF(COUNTA(A294:D294,F294:G294)=0,"",IF(OR(A294="",B294=""),"Compte / libellé requis",IF(NOT(AND(LEN(TRIM(A294))&gt;=3,OR(LEFT(TRIM(A294),1)="1",LEFT(TRIM(A294),1)="2",LEFT(TRIM(A294),1)="3",LEFT(TRIM(A294),1)="4",LEFT(TRIM(A294),1)="5",LEFT(TRIM(A294),1)="6",LEFT(TRIM(A294),1)="7",LEFT(TRIM(A294),1)="8",LEFT(TRIM(A294),1)="9"))),"Compte à corriger",IF(NOT(AND(OR(C294="",ISNUMBER(C294)),OR(D294="",ISNUMBER(D294)),COUNT(C294:D294)&gt;0,C294&gt;=0,D294&gt;=0)),"Soldes à corriger",IF(COUNTIFS($A$14:$A$513,A294,$B$14:$B$513,B294,$C$14:$C$513,C294,$D$14:$D$513,D294,$F$14:$F$513,F294,$G$14:$G$513,G294)&gt;1,"Doublon exact",IF(AND(F294&lt;&gt;"",F294&lt;&gt;"Charge TS",F294&lt;&gt;"Dette TS",F294&lt;&gt;"Autre"),"Choix à corriger",IF(AND(F294="Charge TS",LEFT(TRIM(A294),4)&lt;&gt;"6311"),"Compte charge incohérent",IF(AND(F294="Dette TS",LEFT(TRIM(A294),3)&lt;&gt;"447"),"Compte dette incohérent",IF(AND(OR(LEFT(TRIM(A294),4)="6311",LEFT(TRIM(A294),3)="447"),F294=""),"TS à qualifier","Prêt")))))))))</x:f>
      </x:c>
    </x:row>
    <x:row r="295" ht="35" customHeight="1">
      <x:c r="A295" s="41"/>
      <x:c r="B295" s="50"/>
      <x:c r="C295" s="45"/>
      <x:c r="D295" s="45"/>
      <x:c r="E295" s="46" t="str">
        <x:f>IF(COUNTA(A295:D295)=0,"",IF(AND(OR(C295="",ISNUMBER(C295)),OR(D295="",ISNUMBER(D295)),COUNT(C295:D295)&gt;0,C295&gt;=0,D295&gt;=0),SUM(C295)-SUM(D295),""))</x:f>
      </x:c>
      <x:c r="F295" s="38"/>
      <x:c r="G295" s="50"/>
      <x:c r="H295" s="53" t="str">
        <x:f>IF(COUNTA(A295:D295,F295:G295)=0,"",IF(OR(A295="",B295=""),"Compte / libellé requis",IF(NOT(AND(LEN(TRIM(A295))&gt;=3,OR(LEFT(TRIM(A295),1)="1",LEFT(TRIM(A295),1)="2",LEFT(TRIM(A295),1)="3",LEFT(TRIM(A295),1)="4",LEFT(TRIM(A295),1)="5",LEFT(TRIM(A295),1)="6",LEFT(TRIM(A295),1)="7",LEFT(TRIM(A295),1)="8",LEFT(TRIM(A295),1)="9"))),"Compte à corriger",IF(NOT(AND(OR(C295="",ISNUMBER(C295)),OR(D295="",ISNUMBER(D295)),COUNT(C295:D295)&gt;0,C295&gt;=0,D295&gt;=0)),"Soldes à corriger",IF(COUNTIFS($A$14:$A$513,A295,$B$14:$B$513,B295,$C$14:$C$513,C295,$D$14:$D$513,D295,$F$14:$F$513,F295,$G$14:$G$513,G295)&gt;1,"Doublon exact",IF(AND(F295&lt;&gt;"",F295&lt;&gt;"Charge TS",F295&lt;&gt;"Dette TS",F295&lt;&gt;"Autre"),"Choix à corriger",IF(AND(F295="Charge TS",LEFT(TRIM(A295),4)&lt;&gt;"6311"),"Compte charge incohérent",IF(AND(F295="Dette TS",LEFT(TRIM(A295),3)&lt;&gt;"447"),"Compte dette incohérent",IF(AND(OR(LEFT(TRIM(A295),4)="6311",LEFT(TRIM(A295),3)="447"),F295=""),"TS à qualifier","Prêt")))))))))</x:f>
      </x:c>
    </x:row>
    <x:row r="296" ht="35" customHeight="1">
      <x:c r="A296" s="41"/>
      <x:c r="B296" s="50"/>
      <x:c r="C296" s="45"/>
      <x:c r="D296" s="45"/>
      <x:c r="E296" s="46" t="str">
        <x:f>IF(COUNTA(A296:D296)=0,"",IF(AND(OR(C296="",ISNUMBER(C296)),OR(D296="",ISNUMBER(D296)),COUNT(C296:D296)&gt;0,C296&gt;=0,D296&gt;=0),SUM(C296)-SUM(D296),""))</x:f>
      </x:c>
      <x:c r="F296" s="38"/>
      <x:c r="G296" s="50"/>
      <x:c r="H296" s="53" t="str">
        <x:f>IF(COUNTA(A296:D296,F296:G296)=0,"",IF(OR(A296="",B296=""),"Compte / libellé requis",IF(NOT(AND(LEN(TRIM(A296))&gt;=3,OR(LEFT(TRIM(A296),1)="1",LEFT(TRIM(A296),1)="2",LEFT(TRIM(A296),1)="3",LEFT(TRIM(A296),1)="4",LEFT(TRIM(A296),1)="5",LEFT(TRIM(A296),1)="6",LEFT(TRIM(A296),1)="7",LEFT(TRIM(A296),1)="8",LEFT(TRIM(A296),1)="9"))),"Compte à corriger",IF(NOT(AND(OR(C296="",ISNUMBER(C296)),OR(D296="",ISNUMBER(D296)),COUNT(C296:D296)&gt;0,C296&gt;=0,D296&gt;=0)),"Soldes à corriger",IF(COUNTIFS($A$14:$A$513,A296,$B$14:$B$513,B296,$C$14:$C$513,C296,$D$14:$D$513,D296,$F$14:$F$513,F296,$G$14:$G$513,G296)&gt;1,"Doublon exact",IF(AND(F296&lt;&gt;"",F296&lt;&gt;"Charge TS",F296&lt;&gt;"Dette TS",F296&lt;&gt;"Autre"),"Choix à corriger",IF(AND(F296="Charge TS",LEFT(TRIM(A296),4)&lt;&gt;"6311"),"Compte charge incohérent",IF(AND(F296="Dette TS",LEFT(TRIM(A296),3)&lt;&gt;"447"),"Compte dette incohérent",IF(AND(OR(LEFT(TRIM(A296),4)="6311",LEFT(TRIM(A296),3)="447"),F296=""),"TS à qualifier","Prêt")))))))))</x:f>
      </x:c>
    </x:row>
    <x:row r="297" ht="35" customHeight="1">
      <x:c r="A297" s="41"/>
      <x:c r="B297" s="50"/>
      <x:c r="C297" s="45"/>
      <x:c r="D297" s="45"/>
      <x:c r="E297" s="46" t="str">
        <x:f>IF(COUNTA(A297:D297)=0,"",IF(AND(OR(C297="",ISNUMBER(C297)),OR(D297="",ISNUMBER(D297)),COUNT(C297:D297)&gt;0,C297&gt;=0,D297&gt;=0),SUM(C297)-SUM(D297),""))</x:f>
      </x:c>
      <x:c r="F297" s="38"/>
      <x:c r="G297" s="50"/>
      <x:c r="H297" s="53" t="str">
        <x:f>IF(COUNTA(A297:D297,F297:G297)=0,"",IF(OR(A297="",B297=""),"Compte / libellé requis",IF(NOT(AND(LEN(TRIM(A297))&gt;=3,OR(LEFT(TRIM(A297),1)="1",LEFT(TRIM(A297),1)="2",LEFT(TRIM(A297),1)="3",LEFT(TRIM(A297),1)="4",LEFT(TRIM(A297),1)="5",LEFT(TRIM(A297),1)="6",LEFT(TRIM(A297),1)="7",LEFT(TRIM(A297),1)="8",LEFT(TRIM(A297),1)="9"))),"Compte à corriger",IF(NOT(AND(OR(C297="",ISNUMBER(C297)),OR(D297="",ISNUMBER(D297)),COUNT(C297:D297)&gt;0,C297&gt;=0,D297&gt;=0)),"Soldes à corriger",IF(COUNTIFS($A$14:$A$513,A297,$B$14:$B$513,B297,$C$14:$C$513,C297,$D$14:$D$513,D297,$F$14:$F$513,F297,$G$14:$G$513,G297)&gt;1,"Doublon exact",IF(AND(F297&lt;&gt;"",F297&lt;&gt;"Charge TS",F297&lt;&gt;"Dette TS",F297&lt;&gt;"Autre"),"Choix à corriger",IF(AND(F297="Charge TS",LEFT(TRIM(A297),4)&lt;&gt;"6311"),"Compte charge incohérent",IF(AND(F297="Dette TS",LEFT(TRIM(A297),3)&lt;&gt;"447"),"Compte dette incohérent",IF(AND(OR(LEFT(TRIM(A297),4)="6311",LEFT(TRIM(A297),3)="447"),F297=""),"TS à qualifier","Prêt")))))))))</x:f>
      </x:c>
    </x:row>
    <x:row r="298" ht="35" customHeight="1">
      <x:c r="A298" s="41"/>
      <x:c r="B298" s="50"/>
      <x:c r="C298" s="45"/>
      <x:c r="D298" s="45"/>
      <x:c r="E298" s="46" t="str">
        <x:f>IF(COUNTA(A298:D298)=0,"",IF(AND(OR(C298="",ISNUMBER(C298)),OR(D298="",ISNUMBER(D298)),COUNT(C298:D298)&gt;0,C298&gt;=0,D298&gt;=0),SUM(C298)-SUM(D298),""))</x:f>
      </x:c>
      <x:c r="F298" s="38"/>
      <x:c r="G298" s="50"/>
      <x:c r="H298" s="53" t="str">
        <x:f>IF(COUNTA(A298:D298,F298:G298)=0,"",IF(OR(A298="",B298=""),"Compte / libellé requis",IF(NOT(AND(LEN(TRIM(A298))&gt;=3,OR(LEFT(TRIM(A298),1)="1",LEFT(TRIM(A298),1)="2",LEFT(TRIM(A298),1)="3",LEFT(TRIM(A298),1)="4",LEFT(TRIM(A298),1)="5",LEFT(TRIM(A298),1)="6",LEFT(TRIM(A298),1)="7",LEFT(TRIM(A298),1)="8",LEFT(TRIM(A298),1)="9"))),"Compte à corriger",IF(NOT(AND(OR(C298="",ISNUMBER(C298)),OR(D298="",ISNUMBER(D298)),COUNT(C298:D298)&gt;0,C298&gt;=0,D298&gt;=0)),"Soldes à corriger",IF(COUNTIFS($A$14:$A$513,A298,$B$14:$B$513,B298,$C$14:$C$513,C298,$D$14:$D$513,D298,$F$14:$F$513,F298,$G$14:$G$513,G298)&gt;1,"Doublon exact",IF(AND(F298&lt;&gt;"",F298&lt;&gt;"Charge TS",F298&lt;&gt;"Dette TS",F298&lt;&gt;"Autre"),"Choix à corriger",IF(AND(F298="Charge TS",LEFT(TRIM(A298),4)&lt;&gt;"6311"),"Compte charge incohérent",IF(AND(F298="Dette TS",LEFT(TRIM(A298),3)&lt;&gt;"447"),"Compte dette incohérent",IF(AND(OR(LEFT(TRIM(A298),4)="6311",LEFT(TRIM(A298),3)="447"),F298=""),"TS à qualifier","Prêt")))))))))</x:f>
      </x:c>
    </x:row>
    <x:row r="299" ht="35" customHeight="1">
      <x:c r="A299" s="41"/>
      <x:c r="B299" s="50"/>
      <x:c r="C299" s="45"/>
      <x:c r="D299" s="45"/>
      <x:c r="E299" s="46" t="str">
        <x:f>IF(COUNTA(A299:D299)=0,"",IF(AND(OR(C299="",ISNUMBER(C299)),OR(D299="",ISNUMBER(D299)),COUNT(C299:D299)&gt;0,C299&gt;=0,D299&gt;=0),SUM(C299)-SUM(D299),""))</x:f>
      </x:c>
      <x:c r="F299" s="38"/>
      <x:c r="G299" s="50"/>
      <x:c r="H299" s="53" t="str">
        <x:f>IF(COUNTA(A299:D299,F299:G299)=0,"",IF(OR(A299="",B299=""),"Compte / libellé requis",IF(NOT(AND(LEN(TRIM(A299))&gt;=3,OR(LEFT(TRIM(A299),1)="1",LEFT(TRIM(A299),1)="2",LEFT(TRIM(A299),1)="3",LEFT(TRIM(A299),1)="4",LEFT(TRIM(A299),1)="5",LEFT(TRIM(A299),1)="6",LEFT(TRIM(A299),1)="7",LEFT(TRIM(A299),1)="8",LEFT(TRIM(A299),1)="9"))),"Compte à corriger",IF(NOT(AND(OR(C299="",ISNUMBER(C299)),OR(D299="",ISNUMBER(D299)),COUNT(C299:D299)&gt;0,C299&gt;=0,D299&gt;=0)),"Soldes à corriger",IF(COUNTIFS($A$14:$A$513,A299,$B$14:$B$513,B299,$C$14:$C$513,C299,$D$14:$D$513,D299,$F$14:$F$513,F299,$G$14:$G$513,G299)&gt;1,"Doublon exact",IF(AND(F299&lt;&gt;"",F299&lt;&gt;"Charge TS",F299&lt;&gt;"Dette TS",F299&lt;&gt;"Autre"),"Choix à corriger",IF(AND(F299="Charge TS",LEFT(TRIM(A299),4)&lt;&gt;"6311"),"Compte charge incohérent",IF(AND(F299="Dette TS",LEFT(TRIM(A299),3)&lt;&gt;"447"),"Compte dette incohérent",IF(AND(OR(LEFT(TRIM(A299),4)="6311",LEFT(TRIM(A299),3)="447"),F299=""),"TS à qualifier","Prêt")))))))))</x:f>
      </x:c>
    </x:row>
    <x:row r="300" ht="35" customHeight="1">
      <x:c r="A300" s="41"/>
      <x:c r="B300" s="50"/>
      <x:c r="C300" s="45"/>
      <x:c r="D300" s="45"/>
      <x:c r="E300" s="46" t="str">
        <x:f>IF(COUNTA(A300:D300)=0,"",IF(AND(OR(C300="",ISNUMBER(C300)),OR(D300="",ISNUMBER(D300)),COUNT(C300:D300)&gt;0,C300&gt;=0,D300&gt;=0),SUM(C300)-SUM(D300),""))</x:f>
      </x:c>
      <x:c r="F300" s="38"/>
      <x:c r="G300" s="50"/>
      <x:c r="H300" s="53" t="str">
        <x:f>IF(COUNTA(A300:D300,F300:G300)=0,"",IF(OR(A300="",B300=""),"Compte / libellé requis",IF(NOT(AND(LEN(TRIM(A300))&gt;=3,OR(LEFT(TRIM(A300),1)="1",LEFT(TRIM(A300),1)="2",LEFT(TRIM(A300),1)="3",LEFT(TRIM(A300),1)="4",LEFT(TRIM(A300),1)="5",LEFT(TRIM(A300),1)="6",LEFT(TRIM(A300),1)="7",LEFT(TRIM(A300),1)="8",LEFT(TRIM(A300),1)="9"))),"Compte à corriger",IF(NOT(AND(OR(C300="",ISNUMBER(C300)),OR(D300="",ISNUMBER(D300)),COUNT(C300:D300)&gt;0,C300&gt;=0,D300&gt;=0)),"Soldes à corriger",IF(COUNTIFS($A$14:$A$513,A300,$B$14:$B$513,B300,$C$14:$C$513,C300,$D$14:$D$513,D300,$F$14:$F$513,F300,$G$14:$G$513,G300)&gt;1,"Doublon exact",IF(AND(F300&lt;&gt;"",F300&lt;&gt;"Charge TS",F300&lt;&gt;"Dette TS",F300&lt;&gt;"Autre"),"Choix à corriger",IF(AND(F300="Charge TS",LEFT(TRIM(A300),4)&lt;&gt;"6311"),"Compte charge incohérent",IF(AND(F300="Dette TS",LEFT(TRIM(A300),3)&lt;&gt;"447"),"Compte dette incohérent",IF(AND(OR(LEFT(TRIM(A300),4)="6311",LEFT(TRIM(A300),3)="447"),F300=""),"TS à qualifier","Prêt")))))))))</x:f>
      </x:c>
    </x:row>
    <x:row r="301" ht="35" customHeight="1">
      <x:c r="A301" s="41"/>
      <x:c r="B301" s="50"/>
      <x:c r="C301" s="45"/>
      <x:c r="D301" s="45"/>
      <x:c r="E301" s="46" t="str">
        <x:f>IF(COUNTA(A301:D301)=0,"",IF(AND(OR(C301="",ISNUMBER(C301)),OR(D301="",ISNUMBER(D301)),COUNT(C301:D301)&gt;0,C301&gt;=0,D301&gt;=0),SUM(C301)-SUM(D301),""))</x:f>
      </x:c>
      <x:c r="F301" s="38"/>
      <x:c r="G301" s="50"/>
      <x:c r="H301" s="53" t="str">
        <x:f>IF(COUNTA(A301:D301,F301:G301)=0,"",IF(OR(A301="",B301=""),"Compte / libellé requis",IF(NOT(AND(LEN(TRIM(A301))&gt;=3,OR(LEFT(TRIM(A301),1)="1",LEFT(TRIM(A301),1)="2",LEFT(TRIM(A301),1)="3",LEFT(TRIM(A301),1)="4",LEFT(TRIM(A301),1)="5",LEFT(TRIM(A301),1)="6",LEFT(TRIM(A301),1)="7",LEFT(TRIM(A301),1)="8",LEFT(TRIM(A301),1)="9"))),"Compte à corriger",IF(NOT(AND(OR(C301="",ISNUMBER(C301)),OR(D301="",ISNUMBER(D301)),COUNT(C301:D301)&gt;0,C301&gt;=0,D301&gt;=0)),"Soldes à corriger",IF(COUNTIFS($A$14:$A$513,A301,$B$14:$B$513,B301,$C$14:$C$513,C301,$D$14:$D$513,D301,$F$14:$F$513,F301,$G$14:$G$513,G301)&gt;1,"Doublon exact",IF(AND(F301&lt;&gt;"",F301&lt;&gt;"Charge TS",F301&lt;&gt;"Dette TS",F301&lt;&gt;"Autre"),"Choix à corriger",IF(AND(F301="Charge TS",LEFT(TRIM(A301),4)&lt;&gt;"6311"),"Compte charge incohérent",IF(AND(F301="Dette TS",LEFT(TRIM(A301),3)&lt;&gt;"447"),"Compte dette incohérent",IF(AND(OR(LEFT(TRIM(A301),4)="6311",LEFT(TRIM(A301),3)="447"),F301=""),"TS à qualifier","Prêt")))))))))</x:f>
      </x:c>
    </x:row>
    <x:row r="302" ht="35" customHeight="1">
      <x:c r="A302" s="41"/>
      <x:c r="B302" s="50"/>
      <x:c r="C302" s="45"/>
      <x:c r="D302" s="45"/>
      <x:c r="E302" s="46" t="str">
        <x:f>IF(COUNTA(A302:D302)=0,"",IF(AND(OR(C302="",ISNUMBER(C302)),OR(D302="",ISNUMBER(D302)),COUNT(C302:D302)&gt;0,C302&gt;=0,D302&gt;=0),SUM(C302)-SUM(D302),""))</x:f>
      </x:c>
      <x:c r="F302" s="38"/>
      <x:c r="G302" s="50"/>
      <x:c r="H302" s="53" t="str">
        <x:f>IF(COUNTA(A302:D302,F302:G302)=0,"",IF(OR(A302="",B302=""),"Compte / libellé requis",IF(NOT(AND(LEN(TRIM(A302))&gt;=3,OR(LEFT(TRIM(A302),1)="1",LEFT(TRIM(A302),1)="2",LEFT(TRIM(A302),1)="3",LEFT(TRIM(A302),1)="4",LEFT(TRIM(A302),1)="5",LEFT(TRIM(A302),1)="6",LEFT(TRIM(A302),1)="7",LEFT(TRIM(A302),1)="8",LEFT(TRIM(A302),1)="9"))),"Compte à corriger",IF(NOT(AND(OR(C302="",ISNUMBER(C302)),OR(D302="",ISNUMBER(D302)),COUNT(C302:D302)&gt;0,C302&gt;=0,D302&gt;=0)),"Soldes à corriger",IF(COUNTIFS($A$14:$A$513,A302,$B$14:$B$513,B302,$C$14:$C$513,C302,$D$14:$D$513,D302,$F$14:$F$513,F302,$G$14:$G$513,G302)&gt;1,"Doublon exact",IF(AND(F302&lt;&gt;"",F302&lt;&gt;"Charge TS",F302&lt;&gt;"Dette TS",F302&lt;&gt;"Autre"),"Choix à corriger",IF(AND(F302="Charge TS",LEFT(TRIM(A302),4)&lt;&gt;"6311"),"Compte charge incohérent",IF(AND(F302="Dette TS",LEFT(TRIM(A302),3)&lt;&gt;"447"),"Compte dette incohérent",IF(AND(OR(LEFT(TRIM(A302),4)="6311",LEFT(TRIM(A302),3)="447"),F302=""),"TS à qualifier","Prêt")))))))))</x:f>
      </x:c>
    </x:row>
    <x:row r="303" ht="35" customHeight="1">
      <x:c r="A303" s="41"/>
      <x:c r="B303" s="50"/>
      <x:c r="C303" s="45"/>
      <x:c r="D303" s="45"/>
      <x:c r="E303" s="46" t="str">
        <x:f>IF(COUNTA(A303:D303)=0,"",IF(AND(OR(C303="",ISNUMBER(C303)),OR(D303="",ISNUMBER(D303)),COUNT(C303:D303)&gt;0,C303&gt;=0,D303&gt;=0),SUM(C303)-SUM(D303),""))</x:f>
      </x:c>
      <x:c r="F303" s="38"/>
      <x:c r="G303" s="50"/>
      <x:c r="H303" s="53" t="str">
        <x:f>IF(COUNTA(A303:D303,F303:G303)=0,"",IF(OR(A303="",B303=""),"Compte / libellé requis",IF(NOT(AND(LEN(TRIM(A303))&gt;=3,OR(LEFT(TRIM(A303),1)="1",LEFT(TRIM(A303),1)="2",LEFT(TRIM(A303),1)="3",LEFT(TRIM(A303),1)="4",LEFT(TRIM(A303),1)="5",LEFT(TRIM(A303),1)="6",LEFT(TRIM(A303),1)="7",LEFT(TRIM(A303),1)="8",LEFT(TRIM(A303),1)="9"))),"Compte à corriger",IF(NOT(AND(OR(C303="",ISNUMBER(C303)),OR(D303="",ISNUMBER(D303)),COUNT(C303:D303)&gt;0,C303&gt;=0,D303&gt;=0)),"Soldes à corriger",IF(COUNTIFS($A$14:$A$513,A303,$B$14:$B$513,B303,$C$14:$C$513,C303,$D$14:$D$513,D303,$F$14:$F$513,F303,$G$14:$G$513,G303)&gt;1,"Doublon exact",IF(AND(F303&lt;&gt;"",F303&lt;&gt;"Charge TS",F303&lt;&gt;"Dette TS",F303&lt;&gt;"Autre"),"Choix à corriger",IF(AND(F303="Charge TS",LEFT(TRIM(A303),4)&lt;&gt;"6311"),"Compte charge incohérent",IF(AND(F303="Dette TS",LEFT(TRIM(A303),3)&lt;&gt;"447"),"Compte dette incohérent",IF(AND(OR(LEFT(TRIM(A303),4)="6311",LEFT(TRIM(A303),3)="447"),F303=""),"TS à qualifier","Prêt")))))))))</x:f>
      </x:c>
    </x:row>
    <x:row r="304" ht="35" customHeight="1">
      <x:c r="A304" s="41"/>
      <x:c r="B304" s="50"/>
      <x:c r="C304" s="45"/>
      <x:c r="D304" s="45"/>
      <x:c r="E304" s="46" t="str">
        <x:f>IF(COUNTA(A304:D304)=0,"",IF(AND(OR(C304="",ISNUMBER(C304)),OR(D304="",ISNUMBER(D304)),COUNT(C304:D304)&gt;0,C304&gt;=0,D304&gt;=0),SUM(C304)-SUM(D304),""))</x:f>
      </x:c>
      <x:c r="F304" s="38"/>
      <x:c r="G304" s="50"/>
      <x:c r="H304" s="53" t="str">
        <x:f>IF(COUNTA(A304:D304,F304:G304)=0,"",IF(OR(A304="",B304=""),"Compte / libellé requis",IF(NOT(AND(LEN(TRIM(A304))&gt;=3,OR(LEFT(TRIM(A304),1)="1",LEFT(TRIM(A304),1)="2",LEFT(TRIM(A304),1)="3",LEFT(TRIM(A304),1)="4",LEFT(TRIM(A304),1)="5",LEFT(TRIM(A304),1)="6",LEFT(TRIM(A304),1)="7",LEFT(TRIM(A304),1)="8",LEFT(TRIM(A304),1)="9"))),"Compte à corriger",IF(NOT(AND(OR(C304="",ISNUMBER(C304)),OR(D304="",ISNUMBER(D304)),COUNT(C304:D304)&gt;0,C304&gt;=0,D304&gt;=0)),"Soldes à corriger",IF(COUNTIFS($A$14:$A$513,A304,$B$14:$B$513,B304,$C$14:$C$513,C304,$D$14:$D$513,D304,$F$14:$F$513,F304,$G$14:$G$513,G304)&gt;1,"Doublon exact",IF(AND(F304&lt;&gt;"",F304&lt;&gt;"Charge TS",F304&lt;&gt;"Dette TS",F304&lt;&gt;"Autre"),"Choix à corriger",IF(AND(F304="Charge TS",LEFT(TRIM(A304),4)&lt;&gt;"6311"),"Compte charge incohérent",IF(AND(F304="Dette TS",LEFT(TRIM(A304),3)&lt;&gt;"447"),"Compte dette incohérent",IF(AND(OR(LEFT(TRIM(A304),4)="6311",LEFT(TRIM(A304),3)="447"),F304=""),"TS à qualifier","Prêt")))))))))</x:f>
      </x:c>
    </x:row>
    <x:row r="305" ht="35" customHeight="1">
      <x:c r="A305" s="41"/>
      <x:c r="B305" s="50"/>
      <x:c r="C305" s="45"/>
      <x:c r="D305" s="45"/>
      <x:c r="E305" s="46" t="str">
        <x:f>IF(COUNTA(A305:D305)=0,"",IF(AND(OR(C305="",ISNUMBER(C305)),OR(D305="",ISNUMBER(D305)),COUNT(C305:D305)&gt;0,C305&gt;=0,D305&gt;=0),SUM(C305)-SUM(D305),""))</x:f>
      </x:c>
      <x:c r="F305" s="38"/>
      <x:c r="G305" s="50"/>
      <x:c r="H305" s="53" t="str">
        <x:f>IF(COUNTA(A305:D305,F305:G305)=0,"",IF(OR(A305="",B305=""),"Compte / libellé requis",IF(NOT(AND(LEN(TRIM(A305))&gt;=3,OR(LEFT(TRIM(A305),1)="1",LEFT(TRIM(A305),1)="2",LEFT(TRIM(A305),1)="3",LEFT(TRIM(A305),1)="4",LEFT(TRIM(A305),1)="5",LEFT(TRIM(A305),1)="6",LEFT(TRIM(A305),1)="7",LEFT(TRIM(A305),1)="8",LEFT(TRIM(A305),1)="9"))),"Compte à corriger",IF(NOT(AND(OR(C305="",ISNUMBER(C305)),OR(D305="",ISNUMBER(D305)),COUNT(C305:D305)&gt;0,C305&gt;=0,D305&gt;=0)),"Soldes à corriger",IF(COUNTIFS($A$14:$A$513,A305,$B$14:$B$513,B305,$C$14:$C$513,C305,$D$14:$D$513,D305,$F$14:$F$513,F305,$G$14:$G$513,G305)&gt;1,"Doublon exact",IF(AND(F305&lt;&gt;"",F305&lt;&gt;"Charge TS",F305&lt;&gt;"Dette TS",F305&lt;&gt;"Autre"),"Choix à corriger",IF(AND(F305="Charge TS",LEFT(TRIM(A305),4)&lt;&gt;"6311"),"Compte charge incohérent",IF(AND(F305="Dette TS",LEFT(TRIM(A305),3)&lt;&gt;"447"),"Compte dette incohérent",IF(AND(OR(LEFT(TRIM(A305),4)="6311",LEFT(TRIM(A305),3)="447"),F305=""),"TS à qualifier","Prêt")))))))))</x:f>
      </x:c>
    </x:row>
    <x:row r="306" ht="35" customHeight="1">
      <x:c r="A306" s="41"/>
      <x:c r="B306" s="50"/>
      <x:c r="C306" s="45"/>
      <x:c r="D306" s="45"/>
      <x:c r="E306" s="46" t="str">
        <x:f>IF(COUNTA(A306:D306)=0,"",IF(AND(OR(C306="",ISNUMBER(C306)),OR(D306="",ISNUMBER(D306)),COUNT(C306:D306)&gt;0,C306&gt;=0,D306&gt;=0),SUM(C306)-SUM(D306),""))</x:f>
      </x:c>
      <x:c r="F306" s="38"/>
      <x:c r="G306" s="50"/>
      <x:c r="H306" s="53" t="str">
        <x:f>IF(COUNTA(A306:D306,F306:G306)=0,"",IF(OR(A306="",B306=""),"Compte / libellé requis",IF(NOT(AND(LEN(TRIM(A306))&gt;=3,OR(LEFT(TRIM(A306),1)="1",LEFT(TRIM(A306),1)="2",LEFT(TRIM(A306),1)="3",LEFT(TRIM(A306),1)="4",LEFT(TRIM(A306),1)="5",LEFT(TRIM(A306),1)="6",LEFT(TRIM(A306),1)="7",LEFT(TRIM(A306),1)="8",LEFT(TRIM(A306),1)="9"))),"Compte à corriger",IF(NOT(AND(OR(C306="",ISNUMBER(C306)),OR(D306="",ISNUMBER(D306)),COUNT(C306:D306)&gt;0,C306&gt;=0,D306&gt;=0)),"Soldes à corriger",IF(COUNTIFS($A$14:$A$513,A306,$B$14:$B$513,B306,$C$14:$C$513,C306,$D$14:$D$513,D306,$F$14:$F$513,F306,$G$14:$G$513,G306)&gt;1,"Doublon exact",IF(AND(F306&lt;&gt;"",F306&lt;&gt;"Charge TS",F306&lt;&gt;"Dette TS",F306&lt;&gt;"Autre"),"Choix à corriger",IF(AND(F306="Charge TS",LEFT(TRIM(A306),4)&lt;&gt;"6311"),"Compte charge incohérent",IF(AND(F306="Dette TS",LEFT(TRIM(A306),3)&lt;&gt;"447"),"Compte dette incohérent",IF(AND(OR(LEFT(TRIM(A306),4)="6311",LEFT(TRIM(A306),3)="447"),F306=""),"TS à qualifier","Prêt")))))))))</x:f>
      </x:c>
    </x:row>
    <x:row r="307" ht="35" customHeight="1">
      <x:c r="A307" s="41"/>
      <x:c r="B307" s="50"/>
      <x:c r="C307" s="45"/>
      <x:c r="D307" s="45"/>
      <x:c r="E307" s="46" t="str">
        <x:f>IF(COUNTA(A307:D307)=0,"",IF(AND(OR(C307="",ISNUMBER(C307)),OR(D307="",ISNUMBER(D307)),COUNT(C307:D307)&gt;0,C307&gt;=0,D307&gt;=0),SUM(C307)-SUM(D307),""))</x:f>
      </x:c>
      <x:c r="F307" s="38"/>
      <x:c r="G307" s="50"/>
      <x:c r="H307" s="53" t="str">
        <x:f>IF(COUNTA(A307:D307,F307:G307)=0,"",IF(OR(A307="",B307=""),"Compte / libellé requis",IF(NOT(AND(LEN(TRIM(A307))&gt;=3,OR(LEFT(TRIM(A307),1)="1",LEFT(TRIM(A307),1)="2",LEFT(TRIM(A307),1)="3",LEFT(TRIM(A307),1)="4",LEFT(TRIM(A307),1)="5",LEFT(TRIM(A307),1)="6",LEFT(TRIM(A307),1)="7",LEFT(TRIM(A307),1)="8",LEFT(TRIM(A307),1)="9"))),"Compte à corriger",IF(NOT(AND(OR(C307="",ISNUMBER(C307)),OR(D307="",ISNUMBER(D307)),COUNT(C307:D307)&gt;0,C307&gt;=0,D307&gt;=0)),"Soldes à corriger",IF(COUNTIFS($A$14:$A$513,A307,$B$14:$B$513,B307,$C$14:$C$513,C307,$D$14:$D$513,D307,$F$14:$F$513,F307,$G$14:$G$513,G307)&gt;1,"Doublon exact",IF(AND(F307&lt;&gt;"",F307&lt;&gt;"Charge TS",F307&lt;&gt;"Dette TS",F307&lt;&gt;"Autre"),"Choix à corriger",IF(AND(F307="Charge TS",LEFT(TRIM(A307),4)&lt;&gt;"6311"),"Compte charge incohérent",IF(AND(F307="Dette TS",LEFT(TRIM(A307),3)&lt;&gt;"447"),"Compte dette incohérent",IF(AND(OR(LEFT(TRIM(A307),4)="6311",LEFT(TRIM(A307),3)="447"),F307=""),"TS à qualifier","Prêt")))))))))</x:f>
      </x:c>
    </x:row>
    <x:row r="308" ht="35" customHeight="1">
      <x:c r="A308" s="41"/>
      <x:c r="B308" s="50"/>
      <x:c r="C308" s="45"/>
      <x:c r="D308" s="45"/>
      <x:c r="E308" s="46" t="str">
        <x:f>IF(COUNTA(A308:D308)=0,"",IF(AND(OR(C308="",ISNUMBER(C308)),OR(D308="",ISNUMBER(D308)),COUNT(C308:D308)&gt;0,C308&gt;=0,D308&gt;=0),SUM(C308)-SUM(D308),""))</x:f>
      </x:c>
      <x:c r="F308" s="38"/>
      <x:c r="G308" s="50"/>
      <x:c r="H308" s="53" t="str">
        <x:f>IF(COUNTA(A308:D308,F308:G308)=0,"",IF(OR(A308="",B308=""),"Compte / libellé requis",IF(NOT(AND(LEN(TRIM(A308))&gt;=3,OR(LEFT(TRIM(A308),1)="1",LEFT(TRIM(A308),1)="2",LEFT(TRIM(A308),1)="3",LEFT(TRIM(A308),1)="4",LEFT(TRIM(A308),1)="5",LEFT(TRIM(A308),1)="6",LEFT(TRIM(A308),1)="7",LEFT(TRIM(A308),1)="8",LEFT(TRIM(A308),1)="9"))),"Compte à corriger",IF(NOT(AND(OR(C308="",ISNUMBER(C308)),OR(D308="",ISNUMBER(D308)),COUNT(C308:D308)&gt;0,C308&gt;=0,D308&gt;=0)),"Soldes à corriger",IF(COUNTIFS($A$14:$A$513,A308,$B$14:$B$513,B308,$C$14:$C$513,C308,$D$14:$D$513,D308,$F$14:$F$513,F308,$G$14:$G$513,G308)&gt;1,"Doublon exact",IF(AND(F308&lt;&gt;"",F308&lt;&gt;"Charge TS",F308&lt;&gt;"Dette TS",F308&lt;&gt;"Autre"),"Choix à corriger",IF(AND(F308="Charge TS",LEFT(TRIM(A308),4)&lt;&gt;"6311"),"Compte charge incohérent",IF(AND(F308="Dette TS",LEFT(TRIM(A308),3)&lt;&gt;"447"),"Compte dette incohérent",IF(AND(OR(LEFT(TRIM(A308),4)="6311",LEFT(TRIM(A308),3)="447"),F308=""),"TS à qualifier","Prêt")))))))))</x:f>
      </x:c>
    </x:row>
    <x:row r="309" ht="35" customHeight="1">
      <x:c r="A309" s="41"/>
      <x:c r="B309" s="50"/>
      <x:c r="C309" s="45"/>
      <x:c r="D309" s="45"/>
      <x:c r="E309" s="46" t="str">
        <x:f>IF(COUNTA(A309:D309)=0,"",IF(AND(OR(C309="",ISNUMBER(C309)),OR(D309="",ISNUMBER(D309)),COUNT(C309:D309)&gt;0,C309&gt;=0,D309&gt;=0),SUM(C309)-SUM(D309),""))</x:f>
      </x:c>
      <x:c r="F309" s="38"/>
      <x:c r="G309" s="50"/>
      <x:c r="H309" s="53" t="str">
        <x:f>IF(COUNTA(A309:D309,F309:G309)=0,"",IF(OR(A309="",B309=""),"Compte / libellé requis",IF(NOT(AND(LEN(TRIM(A309))&gt;=3,OR(LEFT(TRIM(A309),1)="1",LEFT(TRIM(A309),1)="2",LEFT(TRIM(A309),1)="3",LEFT(TRIM(A309),1)="4",LEFT(TRIM(A309),1)="5",LEFT(TRIM(A309),1)="6",LEFT(TRIM(A309),1)="7",LEFT(TRIM(A309),1)="8",LEFT(TRIM(A309),1)="9"))),"Compte à corriger",IF(NOT(AND(OR(C309="",ISNUMBER(C309)),OR(D309="",ISNUMBER(D309)),COUNT(C309:D309)&gt;0,C309&gt;=0,D309&gt;=0)),"Soldes à corriger",IF(COUNTIFS($A$14:$A$513,A309,$B$14:$B$513,B309,$C$14:$C$513,C309,$D$14:$D$513,D309,$F$14:$F$513,F309,$G$14:$G$513,G309)&gt;1,"Doublon exact",IF(AND(F309&lt;&gt;"",F309&lt;&gt;"Charge TS",F309&lt;&gt;"Dette TS",F309&lt;&gt;"Autre"),"Choix à corriger",IF(AND(F309="Charge TS",LEFT(TRIM(A309),4)&lt;&gt;"6311"),"Compte charge incohérent",IF(AND(F309="Dette TS",LEFT(TRIM(A309),3)&lt;&gt;"447"),"Compte dette incohérent",IF(AND(OR(LEFT(TRIM(A309),4)="6311",LEFT(TRIM(A309),3)="447"),F309=""),"TS à qualifier","Prêt")))))))))</x:f>
      </x:c>
    </x:row>
    <x:row r="310" ht="35" customHeight="1">
      <x:c r="A310" s="41"/>
      <x:c r="B310" s="50"/>
      <x:c r="C310" s="45"/>
      <x:c r="D310" s="45"/>
      <x:c r="E310" s="46" t="str">
        <x:f>IF(COUNTA(A310:D310)=0,"",IF(AND(OR(C310="",ISNUMBER(C310)),OR(D310="",ISNUMBER(D310)),COUNT(C310:D310)&gt;0,C310&gt;=0,D310&gt;=0),SUM(C310)-SUM(D310),""))</x:f>
      </x:c>
      <x:c r="F310" s="38"/>
      <x:c r="G310" s="50"/>
      <x:c r="H310" s="53" t="str">
        <x:f>IF(COUNTA(A310:D310,F310:G310)=0,"",IF(OR(A310="",B310=""),"Compte / libellé requis",IF(NOT(AND(LEN(TRIM(A310))&gt;=3,OR(LEFT(TRIM(A310),1)="1",LEFT(TRIM(A310),1)="2",LEFT(TRIM(A310),1)="3",LEFT(TRIM(A310),1)="4",LEFT(TRIM(A310),1)="5",LEFT(TRIM(A310),1)="6",LEFT(TRIM(A310),1)="7",LEFT(TRIM(A310),1)="8",LEFT(TRIM(A310),1)="9"))),"Compte à corriger",IF(NOT(AND(OR(C310="",ISNUMBER(C310)),OR(D310="",ISNUMBER(D310)),COUNT(C310:D310)&gt;0,C310&gt;=0,D310&gt;=0)),"Soldes à corriger",IF(COUNTIFS($A$14:$A$513,A310,$B$14:$B$513,B310,$C$14:$C$513,C310,$D$14:$D$513,D310,$F$14:$F$513,F310,$G$14:$G$513,G310)&gt;1,"Doublon exact",IF(AND(F310&lt;&gt;"",F310&lt;&gt;"Charge TS",F310&lt;&gt;"Dette TS",F310&lt;&gt;"Autre"),"Choix à corriger",IF(AND(F310="Charge TS",LEFT(TRIM(A310),4)&lt;&gt;"6311"),"Compte charge incohérent",IF(AND(F310="Dette TS",LEFT(TRIM(A310),3)&lt;&gt;"447"),"Compte dette incohérent",IF(AND(OR(LEFT(TRIM(A310),4)="6311",LEFT(TRIM(A310),3)="447"),F310=""),"TS à qualifier","Prêt")))))))))</x:f>
      </x:c>
    </x:row>
    <x:row r="311" ht="35" customHeight="1">
      <x:c r="A311" s="41"/>
      <x:c r="B311" s="50"/>
      <x:c r="C311" s="45"/>
      <x:c r="D311" s="45"/>
      <x:c r="E311" s="46" t="str">
        <x:f>IF(COUNTA(A311:D311)=0,"",IF(AND(OR(C311="",ISNUMBER(C311)),OR(D311="",ISNUMBER(D311)),COUNT(C311:D311)&gt;0,C311&gt;=0,D311&gt;=0),SUM(C311)-SUM(D311),""))</x:f>
      </x:c>
      <x:c r="F311" s="38"/>
      <x:c r="G311" s="50"/>
      <x:c r="H311" s="53" t="str">
        <x:f>IF(COUNTA(A311:D311,F311:G311)=0,"",IF(OR(A311="",B311=""),"Compte / libellé requis",IF(NOT(AND(LEN(TRIM(A311))&gt;=3,OR(LEFT(TRIM(A311),1)="1",LEFT(TRIM(A311),1)="2",LEFT(TRIM(A311),1)="3",LEFT(TRIM(A311),1)="4",LEFT(TRIM(A311),1)="5",LEFT(TRIM(A311),1)="6",LEFT(TRIM(A311),1)="7",LEFT(TRIM(A311),1)="8",LEFT(TRIM(A311),1)="9"))),"Compte à corriger",IF(NOT(AND(OR(C311="",ISNUMBER(C311)),OR(D311="",ISNUMBER(D311)),COUNT(C311:D311)&gt;0,C311&gt;=0,D311&gt;=0)),"Soldes à corriger",IF(COUNTIFS($A$14:$A$513,A311,$B$14:$B$513,B311,$C$14:$C$513,C311,$D$14:$D$513,D311,$F$14:$F$513,F311,$G$14:$G$513,G311)&gt;1,"Doublon exact",IF(AND(F311&lt;&gt;"",F311&lt;&gt;"Charge TS",F311&lt;&gt;"Dette TS",F311&lt;&gt;"Autre"),"Choix à corriger",IF(AND(F311="Charge TS",LEFT(TRIM(A311),4)&lt;&gt;"6311"),"Compte charge incohérent",IF(AND(F311="Dette TS",LEFT(TRIM(A311),3)&lt;&gt;"447"),"Compte dette incohérent",IF(AND(OR(LEFT(TRIM(A311),4)="6311",LEFT(TRIM(A311),3)="447"),F311=""),"TS à qualifier","Prêt")))))))))</x:f>
      </x:c>
    </x:row>
    <x:row r="312" ht="35" customHeight="1">
      <x:c r="A312" s="41"/>
      <x:c r="B312" s="50"/>
      <x:c r="C312" s="45"/>
      <x:c r="D312" s="45"/>
      <x:c r="E312" s="46" t="str">
        <x:f>IF(COUNTA(A312:D312)=0,"",IF(AND(OR(C312="",ISNUMBER(C312)),OR(D312="",ISNUMBER(D312)),COUNT(C312:D312)&gt;0,C312&gt;=0,D312&gt;=0),SUM(C312)-SUM(D312),""))</x:f>
      </x:c>
      <x:c r="F312" s="38"/>
      <x:c r="G312" s="50"/>
      <x:c r="H312" s="53" t="str">
        <x:f>IF(COUNTA(A312:D312,F312:G312)=0,"",IF(OR(A312="",B312=""),"Compte / libellé requis",IF(NOT(AND(LEN(TRIM(A312))&gt;=3,OR(LEFT(TRIM(A312),1)="1",LEFT(TRIM(A312),1)="2",LEFT(TRIM(A312),1)="3",LEFT(TRIM(A312),1)="4",LEFT(TRIM(A312),1)="5",LEFT(TRIM(A312),1)="6",LEFT(TRIM(A312),1)="7",LEFT(TRIM(A312),1)="8",LEFT(TRIM(A312),1)="9"))),"Compte à corriger",IF(NOT(AND(OR(C312="",ISNUMBER(C312)),OR(D312="",ISNUMBER(D312)),COUNT(C312:D312)&gt;0,C312&gt;=0,D312&gt;=0)),"Soldes à corriger",IF(COUNTIFS($A$14:$A$513,A312,$B$14:$B$513,B312,$C$14:$C$513,C312,$D$14:$D$513,D312,$F$14:$F$513,F312,$G$14:$G$513,G312)&gt;1,"Doublon exact",IF(AND(F312&lt;&gt;"",F312&lt;&gt;"Charge TS",F312&lt;&gt;"Dette TS",F312&lt;&gt;"Autre"),"Choix à corriger",IF(AND(F312="Charge TS",LEFT(TRIM(A312),4)&lt;&gt;"6311"),"Compte charge incohérent",IF(AND(F312="Dette TS",LEFT(TRIM(A312),3)&lt;&gt;"447"),"Compte dette incohérent",IF(AND(OR(LEFT(TRIM(A312),4)="6311",LEFT(TRIM(A312),3)="447"),F312=""),"TS à qualifier","Prêt")))))))))</x:f>
      </x:c>
    </x:row>
    <x:row r="313" ht="35" customHeight="1">
      <x:c r="A313" s="41"/>
      <x:c r="B313" s="50"/>
      <x:c r="C313" s="45"/>
      <x:c r="D313" s="45"/>
      <x:c r="E313" s="46" t="str">
        <x:f>IF(COUNTA(A313:D313)=0,"",IF(AND(OR(C313="",ISNUMBER(C313)),OR(D313="",ISNUMBER(D313)),COUNT(C313:D313)&gt;0,C313&gt;=0,D313&gt;=0),SUM(C313)-SUM(D313),""))</x:f>
      </x:c>
      <x:c r="F313" s="38"/>
      <x:c r="G313" s="50"/>
      <x:c r="H313" s="53" t="str">
        <x:f>IF(COUNTA(A313:D313,F313:G313)=0,"",IF(OR(A313="",B313=""),"Compte / libellé requis",IF(NOT(AND(LEN(TRIM(A313))&gt;=3,OR(LEFT(TRIM(A313),1)="1",LEFT(TRIM(A313),1)="2",LEFT(TRIM(A313),1)="3",LEFT(TRIM(A313),1)="4",LEFT(TRIM(A313),1)="5",LEFT(TRIM(A313),1)="6",LEFT(TRIM(A313),1)="7",LEFT(TRIM(A313),1)="8",LEFT(TRIM(A313),1)="9"))),"Compte à corriger",IF(NOT(AND(OR(C313="",ISNUMBER(C313)),OR(D313="",ISNUMBER(D313)),COUNT(C313:D313)&gt;0,C313&gt;=0,D313&gt;=0)),"Soldes à corriger",IF(COUNTIFS($A$14:$A$513,A313,$B$14:$B$513,B313,$C$14:$C$513,C313,$D$14:$D$513,D313,$F$14:$F$513,F313,$G$14:$G$513,G313)&gt;1,"Doublon exact",IF(AND(F313&lt;&gt;"",F313&lt;&gt;"Charge TS",F313&lt;&gt;"Dette TS",F313&lt;&gt;"Autre"),"Choix à corriger",IF(AND(F313="Charge TS",LEFT(TRIM(A313),4)&lt;&gt;"6311"),"Compte charge incohérent",IF(AND(F313="Dette TS",LEFT(TRIM(A313),3)&lt;&gt;"447"),"Compte dette incohérent",IF(AND(OR(LEFT(TRIM(A313),4)="6311",LEFT(TRIM(A313),3)="447"),F313=""),"TS à qualifier","Prêt")))))))))</x:f>
      </x:c>
    </x:row>
    <x:row r="314" ht="35" customHeight="1">
      <x:c r="A314" s="41"/>
      <x:c r="B314" s="50"/>
      <x:c r="C314" s="45"/>
      <x:c r="D314" s="45"/>
      <x:c r="E314" s="46" t="str">
        <x:f>IF(COUNTA(A314:D314)=0,"",IF(AND(OR(C314="",ISNUMBER(C314)),OR(D314="",ISNUMBER(D314)),COUNT(C314:D314)&gt;0,C314&gt;=0,D314&gt;=0),SUM(C314)-SUM(D314),""))</x:f>
      </x:c>
      <x:c r="F314" s="38"/>
      <x:c r="G314" s="50"/>
      <x:c r="H314" s="53" t="str">
        <x:f>IF(COUNTA(A314:D314,F314:G314)=0,"",IF(OR(A314="",B314=""),"Compte / libellé requis",IF(NOT(AND(LEN(TRIM(A314))&gt;=3,OR(LEFT(TRIM(A314),1)="1",LEFT(TRIM(A314),1)="2",LEFT(TRIM(A314),1)="3",LEFT(TRIM(A314),1)="4",LEFT(TRIM(A314),1)="5",LEFT(TRIM(A314),1)="6",LEFT(TRIM(A314),1)="7",LEFT(TRIM(A314),1)="8",LEFT(TRIM(A314),1)="9"))),"Compte à corriger",IF(NOT(AND(OR(C314="",ISNUMBER(C314)),OR(D314="",ISNUMBER(D314)),COUNT(C314:D314)&gt;0,C314&gt;=0,D314&gt;=0)),"Soldes à corriger",IF(COUNTIFS($A$14:$A$513,A314,$B$14:$B$513,B314,$C$14:$C$513,C314,$D$14:$D$513,D314,$F$14:$F$513,F314,$G$14:$G$513,G314)&gt;1,"Doublon exact",IF(AND(F314&lt;&gt;"",F314&lt;&gt;"Charge TS",F314&lt;&gt;"Dette TS",F314&lt;&gt;"Autre"),"Choix à corriger",IF(AND(F314="Charge TS",LEFT(TRIM(A314),4)&lt;&gt;"6311"),"Compte charge incohérent",IF(AND(F314="Dette TS",LEFT(TRIM(A314),3)&lt;&gt;"447"),"Compte dette incohérent",IF(AND(OR(LEFT(TRIM(A314),4)="6311",LEFT(TRIM(A314),3)="447"),F314=""),"TS à qualifier","Prêt")))))))))</x:f>
      </x:c>
    </x:row>
    <x:row r="315" ht="35" customHeight="1">
      <x:c r="A315" s="41"/>
      <x:c r="B315" s="50"/>
      <x:c r="C315" s="45"/>
      <x:c r="D315" s="45"/>
      <x:c r="E315" s="46" t="str">
        <x:f>IF(COUNTA(A315:D315)=0,"",IF(AND(OR(C315="",ISNUMBER(C315)),OR(D315="",ISNUMBER(D315)),COUNT(C315:D315)&gt;0,C315&gt;=0,D315&gt;=0),SUM(C315)-SUM(D315),""))</x:f>
      </x:c>
      <x:c r="F315" s="38"/>
      <x:c r="G315" s="50"/>
      <x:c r="H315" s="53" t="str">
        <x:f>IF(COUNTA(A315:D315,F315:G315)=0,"",IF(OR(A315="",B315=""),"Compte / libellé requis",IF(NOT(AND(LEN(TRIM(A315))&gt;=3,OR(LEFT(TRIM(A315),1)="1",LEFT(TRIM(A315),1)="2",LEFT(TRIM(A315),1)="3",LEFT(TRIM(A315),1)="4",LEFT(TRIM(A315),1)="5",LEFT(TRIM(A315),1)="6",LEFT(TRIM(A315),1)="7",LEFT(TRIM(A315),1)="8",LEFT(TRIM(A315),1)="9"))),"Compte à corriger",IF(NOT(AND(OR(C315="",ISNUMBER(C315)),OR(D315="",ISNUMBER(D315)),COUNT(C315:D315)&gt;0,C315&gt;=0,D315&gt;=0)),"Soldes à corriger",IF(COUNTIFS($A$14:$A$513,A315,$B$14:$B$513,B315,$C$14:$C$513,C315,$D$14:$D$513,D315,$F$14:$F$513,F315,$G$14:$G$513,G315)&gt;1,"Doublon exact",IF(AND(F315&lt;&gt;"",F315&lt;&gt;"Charge TS",F315&lt;&gt;"Dette TS",F315&lt;&gt;"Autre"),"Choix à corriger",IF(AND(F315="Charge TS",LEFT(TRIM(A315),4)&lt;&gt;"6311"),"Compte charge incohérent",IF(AND(F315="Dette TS",LEFT(TRIM(A315),3)&lt;&gt;"447"),"Compte dette incohérent",IF(AND(OR(LEFT(TRIM(A315),4)="6311",LEFT(TRIM(A315),3)="447"),F315=""),"TS à qualifier","Prêt")))))))))</x:f>
      </x:c>
    </x:row>
    <x:row r="316" ht="35" customHeight="1">
      <x:c r="A316" s="41"/>
      <x:c r="B316" s="50"/>
      <x:c r="C316" s="45"/>
      <x:c r="D316" s="45"/>
      <x:c r="E316" s="46" t="str">
        <x:f>IF(COUNTA(A316:D316)=0,"",IF(AND(OR(C316="",ISNUMBER(C316)),OR(D316="",ISNUMBER(D316)),COUNT(C316:D316)&gt;0,C316&gt;=0,D316&gt;=0),SUM(C316)-SUM(D316),""))</x:f>
      </x:c>
      <x:c r="F316" s="38"/>
      <x:c r="G316" s="50"/>
      <x:c r="H316" s="53" t="str">
        <x:f>IF(COUNTA(A316:D316,F316:G316)=0,"",IF(OR(A316="",B316=""),"Compte / libellé requis",IF(NOT(AND(LEN(TRIM(A316))&gt;=3,OR(LEFT(TRIM(A316),1)="1",LEFT(TRIM(A316),1)="2",LEFT(TRIM(A316),1)="3",LEFT(TRIM(A316),1)="4",LEFT(TRIM(A316),1)="5",LEFT(TRIM(A316),1)="6",LEFT(TRIM(A316),1)="7",LEFT(TRIM(A316),1)="8",LEFT(TRIM(A316),1)="9"))),"Compte à corriger",IF(NOT(AND(OR(C316="",ISNUMBER(C316)),OR(D316="",ISNUMBER(D316)),COUNT(C316:D316)&gt;0,C316&gt;=0,D316&gt;=0)),"Soldes à corriger",IF(COUNTIFS($A$14:$A$513,A316,$B$14:$B$513,B316,$C$14:$C$513,C316,$D$14:$D$513,D316,$F$14:$F$513,F316,$G$14:$G$513,G316)&gt;1,"Doublon exact",IF(AND(F316&lt;&gt;"",F316&lt;&gt;"Charge TS",F316&lt;&gt;"Dette TS",F316&lt;&gt;"Autre"),"Choix à corriger",IF(AND(F316="Charge TS",LEFT(TRIM(A316),4)&lt;&gt;"6311"),"Compte charge incohérent",IF(AND(F316="Dette TS",LEFT(TRIM(A316),3)&lt;&gt;"447"),"Compte dette incohérent",IF(AND(OR(LEFT(TRIM(A316),4)="6311",LEFT(TRIM(A316),3)="447"),F316=""),"TS à qualifier","Prêt")))))))))</x:f>
      </x:c>
    </x:row>
    <x:row r="317" ht="35" customHeight="1">
      <x:c r="A317" s="41"/>
      <x:c r="B317" s="50"/>
      <x:c r="C317" s="45"/>
      <x:c r="D317" s="45"/>
      <x:c r="E317" s="46" t="str">
        <x:f>IF(COUNTA(A317:D317)=0,"",IF(AND(OR(C317="",ISNUMBER(C317)),OR(D317="",ISNUMBER(D317)),COUNT(C317:D317)&gt;0,C317&gt;=0,D317&gt;=0),SUM(C317)-SUM(D317),""))</x:f>
      </x:c>
      <x:c r="F317" s="38"/>
      <x:c r="G317" s="50"/>
      <x:c r="H317" s="53" t="str">
        <x:f>IF(COUNTA(A317:D317,F317:G317)=0,"",IF(OR(A317="",B317=""),"Compte / libellé requis",IF(NOT(AND(LEN(TRIM(A317))&gt;=3,OR(LEFT(TRIM(A317),1)="1",LEFT(TRIM(A317),1)="2",LEFT(TRIM(A317),1)="3",LEFT(TRIM(A317),1)="4",LEFT(TRIM(A317),1)="5",LEFT(TRIM(A317),1)="6",LEFT(TRIM(A317),1)="7",LEFT(TRIM(A317),1)="8",LEFT(TRIM(A317),1)="9"))),"Compte à corriger",IF(NOT(AND(OR(C317="",ISNUMBER(C317)),OR(D317="",ISNUMBER(D317)),COUNT(C317:D317)&gt;0,C317&gt;=0,D317&gt;=0)),"Soldes à corriger",IF(COUNTIFS($A$14:$A$513,A317,$B$14:$B$513,B317,$C$14:$C$513,C317,$D$14:$D$513,D317,$F$14:$F$513,F317,$G$14:$G$513,G317)&gt;1,"Doublon exact",IF(AND(F317&lt;&gt;"",F317&lt;&gt;"Charge TS",F317&lt;&gt;"Dette TS",F317&lt;&gt;"Autre"),"Choix à corriger",IF(AND(F317="Charge TS",LEFT(TRIM(A317),4)&lt;&gt;"6311"),"Compte charge incohérent",IF(AND(F317="Dette TS",LEFT(TRIM(A317),3)&lt;&gt;"447"),"Compte dette incohérent",IF(AND(OR(LEFT(TRIM(A317),4)="6311",LEFT(TRIM(A317),3)="447"),F317=""),"TS à qualifier","Prêt")))))))))</x:f>
      </x:c>
    </x:row>
    <x:row r="318" ht="35" customHeight="1">
      <x:c r="A318" s="41"/>
      <x:c r="B318" s="50"/>
      <x:c r="C318" s="45"/>
      <x:c r="D318" s="45"/>
      <x:c r="E318" s="46" t="str">
        <x:f>IF(COUNTA(A318:D318)=0,"",IF(AND(OR(C318="",ISNUMBER(C318)),OR(D318="",ISNUMBER(D318)),COUNT(C318:D318)&gt;0,C318&gt;=0,D318&gt;=0),SUM(C318)-SUM(D318),""))</x:f>
      </x:c>
      <x:c r="F318" s="38"/>
      <x:c r="G318" s="50"/>
      <x:c r="H318" s="53" t="str">
        <x:f>IF(COUNTA(A318:D318,F318:G318)=0,"",IF(OR(A318="",B318=""),"Compte / libellé requis",IF(NOT(AND(LEN(TRIM(A318))&gt;=3,OR(LEFT(TRIM(A318),1)="1",LEFT(TRIM(A318),1)="2",LEFT(TRIM(A318),1)="3",LEFT(TRIM(A318),1)="4",LEFT(TRIM(A318),1)="5",LEFT(TRIM(A318),1)="6",LEFT(TRIM(A318),1)="7",LEFT(TRIM(A318),1)="8",LEFT(TRIM(A318),1)="9"))),"Compte à corriger",IF(NOT(AND(OR(C318="",ISNUMBER(C318)),OR(D318="",ISNUMBER(D318)),COUNT(C318:D318)&gt;0,C318&gt;=0,D318&gt;=0)),"Soldes à corriger",IF(COUNTIFS($A$14:$A$513,A318,$B$14:$B$513,B318,$C$14:$C$513,C318,$D$14:$D$513,D318,$F$14:$F$513,F318,$G$14:$G$513,G318)&gt;1,"Doublon exact",IF(AND(F318&lt;&gt;"",F318&lt;&gt;"Charge TS",F318&lt;&gt;"Dette TS",F318&lt;&gt;"Autre"),"Choix à corriger",IF(AND(F318="Charge TS",LEFT(TRIM(A318),4)&lt;&gt;"6311"),"Compte charge incohérent",IF(AND(F318="Dette TS",LEFT(TRIM(A318),3)&lt;&gt;"447"),"Compte dette incohérent",IF(AND(OR(LEFT(TRIM(A318),4)="6311",LEFT(TRIM(A318),3)="447"),F318=""),"TS à qualifier","Prêt")))))))))</x:f>
      </x:c>
    </x:row>
    <x:row r="319" ht="35" customHeight="1">
      <x:c r="A319" s="41"/>
      <x:c r="B319" s="50"/>
      <x:c r="C319" s="45"/>
      <x:c r="D319" s="45"/>
      <x:c r="E319" s="46" t="str">
        <x:f>IF(COUNTA(A319:D319)=0,"",IF(AND(OR(C319="",ISNUMBER(C319)),OR(D319="",ISNUMBER(D319)),COUNT(C319:D319)&gt;0,C319&gt;=0,D319&gt;=0),SUM(C319)-SUM(D319),""))</x:f>
      </x:c>
      <x:c r="F319" s="38"/>
      <x:c r="G319" s="50"/>
      <x:c r="H319" s="53" t="str">
        <x:f>IF(COUNTA(A319:D319,F319:G319)=0,"",IF(OR(A319="",B319=""),"Compte / libellé requis",IF(NOT(AND(LEN(TRIM(A319))&gt;=3,OR(LEFT(TRIM(A319),1)="1",LEFT(TRIM(A319),1)="2",LEFT(TRIM(A319),1)="3",LEFT(TRIM(A319),1)="4",LEFT(TRIM(A319),1)="5",LEFT(TRIM(A319),1)="6",LEFT(TRIM(A319),1)="7",LEFT(TRIM(A319),1)="8",LEFT(TRIM(A319),1)="9"))),"Compte à corriger",IF(NOT(AND(OR(C319="",ISNUMBER(C319)),OR(D319="",ISNUMBER(D319)),COUNT(C319:D319)&gt;0,C319&gt;=0,D319&gt;=0)),"Soldes à corriger",IF(COUNTIFS($A$14:$A$513,A319,$B$14:$B$513,B319,$C$14:$C$513,C319,$D$14:$D$513,D319,$F$14:$F$513,F319,$G$14:$G$513,G319)&gt;1,"Doublon exact",IF(AND(F319&lt;&gt;"",F319&lt;&gt;"Charge TS",F319&lt;&gt;"Dette TS",F319&lt;&gt;"Autre"),"Choix à corriger",IF(AND(F319="Charge TS",LEFT(TRIM(A319),4)&lt;&gt;"6311"),"Compte charge incohérent",IF(AND(F319="Dette TS",LEFT(TRIM(A319),3)&lt;&gt;"447"),"Compte dette incohérent",IF(AND(OR(LEFT(TRIM(A319),4)="6311",LEFT(TRIM(A319),3)="447"),F319=""),"TS à qualifier","Prêt")))))))))</x:f>
      </x:c>
    </x:row>
    <x:row r="320" ht="35" customHeight="1">
      <x:c r="A320" s="41"/>
      <x:c r="B320" s="50"/>
      <x:c r="C320" s="45"/>
      <x:c r="D320" s="45"/>
      <x:c r="E320" s="46" t="str">
        <x:f>IF(COUNTA(A320:D320)=0,"",IF(AND(OR(C320="",ISNUMBER(C320)),OR(D320="",ISNUMBER(D320)),COUNT(C320:D320)&gt;0,C320&gt;=0,D320&gt;=0),SUM(C320)-SUM(D320),""))</x:f>
      </x:c>
      <x:c r="F320" s="38"/>
      <x:c r="G320" s="50"/>
      <x:c r="H320" s="53" t="str">
        <x:f>IF(COUNTA(A320:D320,F320:G320)=0,"",IF(OR(A320="",B320=""),"Compte / libellé requis",IF(NOT(AND(LEN(TRIM(A320))&gt;=3,OR(LEFT(TRIM(A320),1)="1",LEFT(TRIM(A320),1)="2",LEFT(TRIM(A320),1)="3",LEFT(TRIM(A320),1)="4",LEFT(TRIM(A320),1)="5",LEFT(TRIM(A320),1)="6",LEFT(TRIM(A320),1)="7",LEFT(TRIM(A320),1)="8",LEFT(TRIM(A320),1)="9"))),"Compte à corriger",IF(NOT(AND(OR(C320="",ISNUMBER(C320)),OR(D320="",ISNUMBER(D320)),COUNT(C320:D320)&gt;0,C320&gt;=0,D320&gt;=0)),"Soldes à corriger",IF(COUNTIFS($A$14:$A$513,A320,$B$14:$B$513,B320,$C$14:$C$513,C320,$D$14:$D$513,D320,$F$14:$F$513,F320,$G$14:$G$513,G320)&gt;1,"Doublon exact",IF(AND(F320&lt;&gt;"",F320&lt;&gt;"Charge TS",F320&lt;&gt;"Dette TS",F320&lt;&gt;"Autre"),"Choix à corriger",IF(AND(F320="Charge TS",LEFT(TRIM(A320),4)&lt;&gt;"6311"),"Compte charge incohérent",IF(AND(F320="Dette TS",LEFT(TRIM(A320),3)&lt;&gt;"447"),"Compte dette incohérent",IF(AND(OR(LEFT(TRIM(A320),4)="6311",LEFT(TRIM(A320),3)="447"),F320=""),"TS à qualifier","Prêt")))))))))</x:f>
      </x:c>
    </x:row>
    <x:row r="321" ht="35" customHeight="1">
      <x:c r="A321" s="41"/>
      <x:c r="B321" s="50"/>
      <x:c r="C321" s="45"/>
      <x:c r="D321" s="45"/>
      <x:c r="E321" s="46" t="str">
        <x:f>IF(COUNTA(A321:D321)=0,"",IF(AND(OR(C321="",ISNUMBER(C321)),OR(D321="",ISNUMBER(D321)),COUNT(C321:D321)&gt;0,C321&gt;=0,D321&gt;=0),SUM(C321)-SUM(D321),""))</x:f>
      </x:c>
      <x:c r="F321" s="38"/>
      <x:c r="G321" s="50"/>
      <x:c r="H321" s="53" t="str">
        <x:f>IF(COUNTA(A321:D321,F321:G321)=0,"",IF(OR(A321="",B321=""),"Compte / libellé requis",IF(NOT(AND(LEN(TRIM(A321))&gt;=3,OR(LEFT(TRIM(A321),1)="1",LEFT(TRIM(A321),1)="2",LEFT(TRIM(A321),1)="3",LEFT(TRIM(A321),1)="4",LEFT(TRIM(A321),1)="5",LEFT(TRIM(A321),1)="6",LEFT(TRIM(A321),1)="7",LEFT(TRIM(A321),1)="8",LEFT(TRIM(A321),1)="9"))),"Compte à corriger",IF(NOT(AND(OR(C321="",ISNUMBER(C321)),OR(D321="",ISNUMBER(D321)),COUNT(C321:D321)&gt;0,C321&gt;=0,D321&gt;=0)),"Soldes à corriger",IF(COUNTIFS($A$14:$A$513,A321,$B$14:$B$513,B321,$C$14:$C$513,C321,$D$14:$D$513,D321,$F$14:$F$513,F321,$G$14:$G$513,G321)&gt;1,"Doublon exact",IF(AND(F321&lt;&gt;"",F321&lt;&gt;"Charge TS",F321&lt;&gt;"Dette TS",F321&lt;&gt;"Autre"),"Choix à corriger",IF(AND(F321="Charge TS",LEFT(TRIM(A321),4)&lt;&gt;"6311"),"Compte charge incohérent",IF(AND(F321="Dette TS",LEFT(TRIM(A321),3)&lt;&gt;"447"),"Compte dette incohérent",IF(AND(OR(LEFT(TRIM(A321),4)="6311",LEFT(TRIM(A321),3)="447"),F321=""),"TS à qualifier","Prêt")))))))))</x:f>
      </x:c>
    </x:row>
    <x:row r="322" ht="35" customHeight="1">
      <x:c r="A322" s="41"/>
      <x:c r="B322" s="50"/>
      <x:c r="C322" s="45"/>
      <x:c r="D322" s="45"/>
      <x:c r="E322" s="46" t="str">
        <x:f>IF(COUNTA(A322:D322)=0,"",IF(AND(OR(C322="",ISNUMBER(C322)),OR(D322="",ISNUMBER(D322)),COUNT(C322:D322)&gt;0,C322&gt;=0,D322&gt;=0),SUM(C322)-SUM(D322),""))</x:f>
      </x:c>
      <x:c r="F322" s="38"/>
      <x:c r="G322" s="50"/>
      <x:c r="H322" s="53" t="str">
        <x:f>IF(COUNTA(A322:D322,F322:G322)=0,"",IF(OR(A322="",B322=""),"Compte / libellé requis",IF(NOT(AND(LEN(TRIM(A322))&gt;=3,OR(LEFT(TRIM(A322),1)="1",LEFT(TRIM(A322),1)="2",LEFT(TRIM(A322),1)="3",LEFT(TRIM(A322),1)="4",LEFT(TRIM(A322),1)="5",LEFT(TRIM(A322),1)="6",LEFT(TRIM(A322),1)="7",LEFT(TRIM(A322),1)="8",LEFT(TRIM(A322),1)="9"))),"Compte à corriger",IF(NOT(AND(OR(C322="",ISNUMBER(C322)),OR(D322="",ISNUMBER(D322)),COUNT(C322:D322)&gt;0,C322&gt;=0,D322&gt;=0)),"Soldes à corriger",IF(COUNTIFS($A$14:$A$513,A322,$B$14:$B$513,B322,$C$14:$C$513,C322,$D$14:$D$513,D322,$F$14:$F$513,F322,$G$14:$G$513,G322)&gt;1,"Doublon exact",IF(AND(F322&lt;&gt;"",F322&lt;&gt;"Charge TS",F322&lt;&gt;"Dette TS",F322&lt;&gt;"Autre"),"Choix à corriger",IF(AND(F322="Charge TS",LEFT(TRIM(A322),4)&lt;&gt;"6311"),"Compte charge incohérent",IF(AND(F322="Dette TS",LEFT(TRIM(A322),3)&lt;&gt;"447"),"Compte dette incohérent",IF(AND(OR(LEFT(TRIM(A322),4)="6311",LEFT(TRIM(A322),3)="447"),F322=""),"TS à qualifier","Prêt")))))))))</x:f>
      </x:c>
    </x:row>
    <x:row r="323" ht="35" customHeight="1">
      <x:c r="A323" s="41"/>
      <x:c r="B323" s="50"/>
      <x:c r="C323" s="45"/>
      <x:c r="D323" s="45"/>
      <x:c r="E323" s="46" t="str">
        <x:f>IF(COUNTA(A323:D323)=0,"",IF(AND(OR(C323="",ISNUMBER(C323)),OR(D323="",ISNUMBER(D323)),COUNT(C323:D323)&gt;0,C323&gt;=0,D323&gt;=0),SUM(C323)-SUM(D323),""))</x:f>
      </x:c>
      <x:c r="F323" s="38"/>
      <x:c r="G323" s="50"/>
      <x:c r="H323" s="53" t="str">
        <x:f>IF(COUNTA(A323:D323,F323:G323)=0,"",IF(OR(A323="",B323=""),"Compte / libellé requis",IF(NOT(AND(LEN(TRIM(A323))&gt;=3,OR(LEFT(TRIM(A323),1)="1",LEFT(TRIM(A323),1)="2",LEFT(TRIM(A323),1)="3",LEFT(TRIM(A323),1)="4",LEFT(TRIM(A323),1)="5",LEFT(TRIM(A323),1)="6",LEFT(TRIM(A323),1)="7",LEFT(TRIM(A323),1)="8",LEFT(TRIM(A323),1)="9"))),"Compte à corriger",IF(NOT(AND(OR(C323="",ISNUMBER(C323)),OR(D323="",ISNUMBER(D323)),COUNT(C323:D323)&gt;0,C323&gt;=0,D323&gt;=0)),"Soldes à corriger",IF(COUNTIFS($A$14:$A$513,A323,$B$14:$B$513,B323,$C$14:$C$513,C323,$D$14:$D$513,D323,$F$14:$F$513,F323,$G$14:$G$513,G323)&gt;1,"Doublon exact",IF(AND(F323&lt;&gt;"",F323&lt;&gt;"Charge TS",F323&lt;&gt;"Dette TS",F323&lt;&gt;"Autre"),"Choix à corriger",IF(AND(F323="Charge TS",LEFT(TRIM(A323),4)&lt;&gt;"6311"),"Compte charge incohérent",IF(AND(F323="Dette TS",LEFT(TRIM(A323),3)&lt;&gt;"447"),"Compte dette incohérent",IF(AND(OR(LEFT(TRIM(A323),4)="6311",LEFT(TRIM(A323),3)="447"),F323=""),"TS à qualifier","Prêt")))))))))</x:f>
      </x:c>
    </x:row>
    <x:row r="324" ht="35" customHeight="1">
      <x:c r="A324" s="41"/>
      <x:c r="B324" s="50"/>
      <x:c r="C324" s="45"/>
      <x:c r="D324" s="45"/>
      <x:c r="E324" s="46" t="str">
        <x:f>IF(COUNTA(A324:D324)=0,"",IF(AND(OR(C324="",ISNUMBER(C324)),OR(D324="",ISNUMBER(D324)),COUNT(C324:D324)&gt;0,C324&gt;=0,D324&gt;=0),SUM(C324)-SUM(D324),""))</x:f>
      </x:c>
      <x:c r="F324" s="38"/>
      <x:c r="G324" s="50"/>
      <x:c r="H324" s="53" t="str">
        <x:f>IF(COUNTA(A324:D324,F324:G324)=0,"",IF(OR(A324="",B324=""),"Compte / libellé requis",IF(NOT(AND(LEN(TRIM(A324))&gt;=3,OR(LEFT(TRIM(A324),1)="1",LEFT(TRIM(A324),1)="2",LEFT(TRIM(A324),1)="3",LEFT(TRIM(A324),1)="4",LEFT(TRIM(A324),1)="5",LEFT(TRIM(A324),1)="6",LEFT(TRIM(A324),1)="7",LEFT(TRIM(A324),1)="8",LEFT(TRIM(A324),1)="9"))),"Compte à corriger",IF(NOT(AND(OR(C324="",ISNUMBER(C324)),OR(D324="",ISNUMBER(D324)),COUNT(C324:D324)&gt;0,C324&gt;=0,D324&gt;=0)),"Soldes à corriger",IF(COUNTIFS($A$14:$A$513,A324,$B$14:$B$513,B324,$C$14:$C$513,C324,$D$14:$D$513,D324,$F$14:$F$513,F324,$G$14:$G$513,G324)&gt;1,"Doublon exact",IF(AND(F324&lt;&gt;"",F324&lt;&gt;"Charge TS",F324&lt;&gt;"Dette TS",F324&lt;&gt;"Autre"),"Choix à corriger",IF(AND(F324="Charge TS",LEFT(TRIM(A324),4)&lt;&gt;"6311"),"Compte charge incohérent",IF(AND(F324="Dette TS",LEFT(TRIM(A324),3)&lt;&gt;"447"),"Compte dette incohérent",IF(AND(OR(LEFT(TRIM(A324),4)="6311",LEFT(TRIM(A324),3)="447"),F324=""),"TS à qualifier","Prêt")))))))))</x:f>
      </x:c>
    </x:row>
    <x:row r="325" ht="35" customHeight="1">
      <x:c r="A325" s="41"/>
      <x:c r="B325" s="50"/>
      <x:c r="C325" s="45"/>
      <x:c r="D325" s="45"/>
      <x:c r="E325" s="46" t="str">
        <x:f>IF(COUNTA(A325:D325)=0,"",IF(AND(OR(C325="",ISNUMBER(C325)),OR(D325="",ISNUMBER(D325)),COUNT(C325:D325)&gt;0,C325&gt;=0,D325&gt;=0),SUM(C325)-SUM(D325),""))</x:f>
      </x:c>
      <x:c r="F325" s="38"/>
      <x:c r="G325" s="50"/>
      <x:c r="H325" s="53" t="str">
        <x:f>IF(COUNTA(A325:D325,F325:G325)=0,"",IF(OR(A325="",B325=""),"Compte / libellé requis",IF(NOT(AND(LEN(TRIM(A325))&gt;=3,OR(LEFT(TRIM(A325),1)="1",LEFT(TRIM(A325),1)="2",LEFT(TRIM(A325),1)="3",LEFT(TRIM(A325),1)="4",LEFT(TRIM(A325),1)="5",LEFT(TRIM(A325),1)="6",LEFT(TRIM(A325),1)="7",LEFT(TRIM(A325),1)="8",LEFT(TRIM(A325),1)="9"))),"Compte à corriger",IF(NOT(AND(OR(C325="",ISNUMBER(C325)),OR(D325="",ISNUMBER(D325)),COUNT(C325:D325)&gt;0,C325&gt;=0,D325&gt;=0)),"Soldes à corriger",IF(COUNTIFS($A$14:$A$513,A325,$B$14:$B$513,B325,$C$14:$C$513,C325,$D$14:$D$513,D325,$F$14:$F$513,F325,$G$14:$G$513,G325)&gt;1,"Doublon exact",IF(AND(F325&lt;&gt;"",F325&lt;&gt;"Charge TS",F325&lt;&gt;"Dette TS",F325&lt;&gt;"Autre"),"Choix à corriger",IF(AND(F325="Charge TS",LEFT(TRIM(A325),4)&lt;&gt;"6311"),"Compte charge incohérent",IF(AND(F325="Dette TS",LEFT(TRIM(A325),3)&lt;&gt;"447"),"Compte dette incohérent",IF(AND(OR(LEFT(TRIM(A325),4)="6311",LEFT(TRIM(A325),3)="447"),F325=""),"TS à qualifier","Prêt")))))))))</x:f>
      </x:c>
    </x:row>
    <x:row r="326" ht="35" customHeight="1">
      <x:c r="A326" s="41"/>
      <x:c r="B326" s="50"/>
      <x:c r="C326" s="45"/>
      <x:c r="D326" s="45"/>
      <x:c r="E326" s="46" t="str">
        <x:f>IF(COUNTA(A326:D326)=0,"",IF(AND(OR(C326="",ISNUMBER(C326)),OR(D326="",ISNUMBER(D326)),COUNT(C326:D326)&gt;0,C326&gt;=0,D326&gt;=0),SUM(C326)-SUM(D326),""))</x:f>
      </x:c>
      <x:c r="F326" s="38"/>
      <x:c r="G326" s="50"/>
      <x:c r="H326" s="53" t="str">
        <x:f>IF(COUNTA(A326:D326,F326:G326)=0,"",IF(OR(A326="",B326=""),"Compte / libellé requis",IF(NOT(AND(LEN(TRIM(A326))&gt;=3,OR(LEFT(TRIM(A326),1)="1",LEFT(TRIM(A326),1)="2",LEFT(TRIM(A326),1)="3",LEFT(TRIM(A326),1)="4",LEFT(TRIM(A326),1)="5",LEFT(TRIM(A326),1)="6",LEFT(TRIM(A326),1)="7",LEFT(TRIM(A326),1)="8",LEFT(TRIM(A326),1)="9"))),"Compte à corriger",IF(NOT(AND(OR(C326="",ISNUMBER(C326)),OR(D326="",ISNUMBER(D326)),COUNT(C326:D326)&gt;0,C326&gt;=0,D326&gt;=0)),"Soldes à corriger",IF(COUNTIFS($A$14:$A$513,A326,$B$14:$B$513,B326,$C$14:$C$513,C326,$D$14:$D$513,D326,$F$14:$F$513,F326,$G$14:$G$513,G326)&gt;1,"Doublon exact",IF(AND(F326&lt;&gt;"",F326&lt;&gt;"Charge TS",F326&lt;&gt;"Dette TS",F326&lt;&gt;"Autre"),"Choix à corriger",IF(AND(F326="Charge TS",LEFT(TRIM(A326),4)&lt;&gt;"6311"),"Compte charge incohérent",IF(AND(F326="Dette TS",LEFT(TRIM(A326),3)&lt;&gt;"447"),"Compte dette incohérent",IF(AND(OR(LEFT(TRIM(A326),4)="6311",LEFT(TRIM(A326),3)="447"),F326=""),"TS à qualifier","Prêt")))))))))</x:f>
      </x:c>
    </x:row>
    <x:row r="327" ht="35" customHeight="1">
      <x:c r="A327" s="41"/>
      <x:c r="B327" s="50"/>
      <x:c r="C327" s="45"/>
      <x:c r="D327" s="45"/>
      <x:c r="E327" s="46" t="str">
        <x:f>IF(COUNTA(A327:D327)=0,"",IF(AND(OR(C327="",ISNUMBER(C327)),OR(D327="",ISNUMBER(D327)),COUNT(C327:D327)&gt;0,C327&gt;=0,D327&gt;=0),SUM(C327)-SUM(D327),""))</x:f>
      </x:c>
      <x:c r="F327" s="38"/>
      <x:c r="G327" s="50"/>
      <x:c r="H327" s="53" t="str">
        <x:f>IF(COUNTA(A327:D327,F327:G327)=0,"",IF(OR(A327="",B327=""),"Compte / libellé requis",IF(NOT(AND(LEN(TRIM(A327))&gt;=3,OR(LEFT(TRIM(A327),1)="1",LEFT(TRIM(A327),1)="2",LEFT(TRIM(A327),1)="3",LEFT(TRIM(A327),1)="4",LEFT(TRIM(A327),1)="5",LEFT(TRIM(A327),1)="6",LEFT(TRIM(A327),1)="7",LEFT(TRIM(A327),1)="8",LEFT(TRIM(A327),1)="9"))),"Compte à corriger",IF(NOT(AND(OR(C327="",ISNUMBER(C327)),OR(D327="",ISNUMBER(D327)),COUNT(C327:D327)&gt;0,C327&gt;=0,D327&gt;=0)),"Soldes à corriger",IF(COUNTIFS($A$14:$A$513,A327,$B$14:$B$513,B327,$C$14:$C$513,C327,$D$14:$D$513,D327,$F$14:$F$513,F327,$G$14:$G$513,G327)&gt;1,"Doublon exact",IF(AND(F327&lt;&gt;"",F327&lt;&gt;"Charge TS",F327&lt;&gt;"Dette TS",F327&lt;&gt;"Autre"),"Choix à corriger",IF(AND(F327="Charge TS",LEFT(TRIM(A327),4)&lt;&gt;"6311"),"Compte charge incohérent",IF(AND(F327="Dette TS",LEFT(TRIM(A327),3)&lt;&gt;"447"),"Compte dette incohérent",IF(AND(OR(LEFT(TRIM(A327),4)="6311",LEFT(TRIM(A327),3)="447"),F327=""),"TS à qualifier","Prêt")))))))))</x:f>
      </x:c>
    </x:row>
    <x:row r="328" ht="35" customHeight="1">
      <x:c r="A328" s="41"/>
      <x:c r="B328" s="50"/>
      <x:c r="C328" s="45"/>
      <x:c r="D328" s="45"/>
      <x:c r="E328" s="46" t="str">
        <x:f>IF(COUNTA(A328:D328)=0,"",IF(AND(OR(C328="",ISNUMBER(C328)),OR(D328="",ISNUMBER(D328)),COUNT(C328:D328)&gt;0,C328&gt;=0,D328&gt;=0),SUM(C328)-SUM(D328),""))</x:f>
      </x:c>
      <x:c r="F328" s="38"/>
      <x:c r="G328" s="50"/>
      <x:c r="H328" s="53" t="str">
        <x:f>IF(COUNTA(A328:D328,F328:G328)=0,"",IF(OR(A328="",B328=""),"Compte / libellé requis",IF(NOT(AND(LEN(TRIM(A328))&gt;=3,OR(LEFT(TRIM(A328),1)="1",LEFT(TRIM(A328),1)="2",LEFT(TRIM(A328),1)="3",LEFT(TRIM(A328),1)="4",LEFT(TRIM(A328),1)="5",LEFT(TRIM(A328),1)="6",LEFT(TRIM(A328),1)="7",LEFT(TRIM(A328),1)="8",LEFT(TRIM(A328),1)="9"))),"Compte à corriger",IF(NOT(AND(OR(C328="",ISNUMBER(C328)),OR(D328="",ISNUMBER(D328)),COUNT(C328:D328)&gt;0,C328&gt;=0,D328&gt;=0)),"Soldes à corriger",IF(COUNTIFS($A$14:$A$513,A328,$B$14:$B$513,B328,$C$14:$C$513,C328,$D$14:$D$513,D328,$F$14:$F$513,F328,$G$14:$G$513,G328)&gt;1,"Doublon exact",IF(AND(F328&lt;&gt;"",F328&lt;&gt;"Charge TS",F328&lt;&gt;"Dette TS",F328&lt;&gt;"Autre"),"Choix à corriger",IF(AND(F328="Charge TS",LEFT(TRIM(A328),4)&lt;&gt;"6311"),"Compte charge incohérent",IF(AND(F328="Dette TS",LEFT(TRIM(A328),3)&lt;&gt;"447"),"Compte dette incohérent",IF(AND(OR(LEFT(TRIM(A328),4)="6311",LEFT(TRIM(A328),3)="447"),F328=""),"TS à qualifier","Prêt")))))))))</x:f>
      </x:c>
    </x:row>
    <x:row r="329" ht="35" customHeight="1">
      <x:c r="A329" s="41"/>
      <x:c r="B329" s="50"/>
      <x:c r="C329" s="45"/>
      <x:c r="D329" s="45"/>
      <x:c r="E329" s="46" t="str">
        <x:f>IF(COUNTA(A329:D329)=0,"",IF(AND(OR(C329="",ISNUMBER(C329)),OR(D329="",ISNUMBER(D329)),COUNT(C329:D329)&gt;0,C329&gt;=0,D329&gt;=0),SUM(C329)-SUM(D329),""))</x:f>
      </x:c>
      <x:c r="F329" s="38"/>
      <x:c r="G329" s="50"/>
      <x:c r="H329" s="53" t="str">
        <x:f>IF(COUNTA(A329:D329,F329:G329)=0,"",IF(OR(A329="",B329=""),"Compte / libellé requis",IF(NOT(AND(LEN(TRIM(A329))&gt;=3,OR(LEFT(TRIM(A329),1)="1",LEFT(TRIM(A329),1)="2",LEFT(TRIM(A329),1)="3",LEFT(TRIM(A329),1)="4",LEFT(TRIM(A329),1)="5",LEFT(TRIM(A329),1)="6",LEFT(TRIM(A329),1)="7",LEFT(TRIM(A329),1)="8",LEFT(TRIM(A329),1)="9"))),"Compte à corriger",IF(NOT(AND(OR(C329="",ISNUMBER(C329)),OR(D329="",ISNUMBER(D329)),COUNT(C329:D329)&gt;0,C329&gt;=0,D329&gt;=0)),"Soldes à corriger",IF(COUNTIFS($A$14:$A$513,A329,$B$14:$B$513,B329,$C$14:$C$513,C329,$D$14:$D$513,D329,$F$14:$F$513,F329,$G$14:$G$513,G329)&gt;1,"Doublon exact",IF(AND(F329&lt;&gt;"",F329&lt;&gt;"Charge TS",F329&lt;&gt;"Dette TS",F329&lt;&gt;"Autre"),"Choix à corriger",IF(AND(F329="Charge TS",LEFT(TRIM(A329),4)&lt;&gt;"6311"),"Compte charge incohérent",IF(AND(F329="Dette TS",LEFT(TRIM(A329),3)&lt;&gt;"447"),"Compte dette incohérent",IF(AND(OR(LEFT(TRIM(A329),4)="6311",LEFT(TRIM(A329),3)="447"),F329=""),"TS à qualifier","Prêt")))))))))</x:f>
      </x:c>
    </x:row>
    <x:row r="330" ht="35" customHeight="1">
      <x:c r="A330" s="41"/>
      <x:c r="B330" s="50"/>
      <x:c r="C330" s="45"/>
      <x:c r="D330" s="45"/>
      <x:c r="E330" s="46" t="str">
        <x:f>IF(COUNTA(A330:D330)=0,"",IF(AND(OR(C330="",ISNUMBER(C330)),OR(D330="",ISNUMBER(D330)),COUNT(C330:D330)&gt;0,C330&gt;=0,D330&gt;=0),SUM(C330)-SUM(D330),""))</x:f>
      </x:c>
      <x:c r="F330" s="38"/>
      <x:c r="G330" s="50"/>
      <x:c r="H330" s="53" t="str">
        <x:f>IF(COUNTA(A330:D330,F330:G330)=0,"",IF(OR(A330="",B330=""),"Compte / libellé requis",IF(NOT(AND(LEN(TRIM(A330))&gt;=3,OR(LEFT(TRIM(A330),1)="1",LEFT(TRIM(A330),1)="2",LEFT(TRIM(A330),1)="3",LEFT(TRIM(A330),1)="4",LEFT(TRIM(A330),1)="5",LEFT(TRIM(A330),1)="6",LEFT(TRIM(A330),1)="7",LEFT(TRIM(A330),1)="8",LEFT(TRIM(A330),1)="9"))),"Compte à corriger",IF(NOT(AND(OR(C330="",ISNUMBER(C330)),OR(D330="",ISNUMBER(D330)),COUNT(C330:D330)&gt;0,C330&gt;=0,D330&gt;=0)),"Soldes à corriger",IF(COUNTIFS($A$14:$A$513,A330,$B$14:$B$513,B330,$C$14:$C$513,C330,$D$14:$D$513,D330,$F$14:$F$513,F330,$G$14:$G$513,G330)&gt;1,"Doublon exact",IF(AND(F330&lt;&gt;"",F330&lt;&gt;"Charge TS",F330&lt;&gt;"Dette TS",F330&lt;&gt;"Autre"),"Choix à corriger",IF(AND(F330="Charge TS",LEFT(TRIM(A330),4)&lt;&gt;"6311"),"Compte charge incohérent",IF(AND(F330="Dette TS",LEFT(TRIM(A330),3)&lt;&gt;"447"),"Compte dette incohérent",IF(AND(OR(LEFT(TRIM(A330),4)="6311",LEFT(TRIM(A330),3)="447"),F330=""),"TS à qualifier","Prêt")))))))))</x:f>
      </x:c>
    </x:row>
    <x:row r="331" ht="35" customHeight="1">
      <x:c r="A331" s="41"/>
      <x:c r="B331" s="50"/>
      <x:c r="C331" s="45"/>
      <x:c r="D331" s="45"/>
      <x:c r="E331" s="46" t="str">
        <x:f>IF(COUNTA(A331:D331)=0,"",IF(AND(OR(C331="",ISNUMBER(C331)),OR(D331="",ISNUMBER(D331)),COUNT(C331:D331)&gt;0,C331&gt;=0,D331&gt;=0),SUM(C331)-SUM(D331),""))</x:f>
      </x:c>
      <x:c r="F331" s="38"/>
      <x:c r="G331" s="50"/>
      <x:c r="H331" s="53" t="str">
        <x:f>IF(COUNTA(A331:D331,F331:G331)=0,"",IF(OR(A331="",B331=""),"Compte / libellé requis",IF(NOT(AND(LEN(TRIM(A331))&gt;=3,OR(LEFT(TRIM(A331),1)="1",LEFT(TRIM(A331),1)="2",LEFT(TRIM(A331),1)="3",LEFT(TRIM(A331),1)="4",LEFT(TRIM(A331),1)="5",LEFT(TRIM(A331),1)="6",LEFT(TRIM(A331),1)="7",LEFT(TRIM(A331),1)="8",LEFT(TRIM(A331),1)="9"))),"Compte à corriger",IF(NOT(AND(OR(C331="",ISNUMBER(C331)),OR(D331="",ISNUMBER(D331)),COUNT(C331:D331)&gt;0,C331&gt;=0,D331&gt;=0)),"Soldes à corriger",IF(COUNTIFS($A$14:$A$513,A331,$B$14:$B$513,B331,$C$14:$C$513,C331,$D$14:$D$513,D331,$F$14:$F$513,F331,$G$14:$G$513,G331)&gt;1,"Doublon exact",IF(AND(F331&lt;&gt;"",F331&lt;&gt;"Charge TS",F331&lt;&gt;"Dette TS",F331&lt;&gt;"Autre"),"Choix à corriger",IF(AND(F331="Charge TS",LEFT(TRIM(A331),4)&lt;&gt;"6311"),"Compte charge incohérent",IF(AND(F331="Dette TS",LEFT(TRIM(A331),3)&lt;&gt;"447"),"Compte dette incohérent",IF(AND(OR(LEFT(TRIM(A331),4)="6311",LEFT(TRIM(A331),3)="447"),F331=""),"TS à qualifier","Prêt")))))))))</x:f>
      </x:c>
    </x:row>
    <x:row r="332" ht="35" customHeight="1">
      <x:c r="A332" s="41"/>
      <x:c r="B332" s="50"/>
      <x:c r="C332" s="45"/>
      <x:c r="D332" s="45"/>
      <x:c r="E332" s="46" t="str">
        <x:f>IF(COUNTA(A332:D332)=0,"",IF(AND(OR(C332="",ISNUMBER(C332)),OR(D332="",ISNUMBER(D332)),COUNT(C332:D332)&gt;0,C332&gt;=0,D332&gt;=0),SUM(C332)-SUM(D332),""))</x:f>
      </x:c>
      <x:c r="F332" s="38"/>
      <x:c r="G332" s="50"/>
      <x:c r="H332" s="53" t="str">
        <x:f>IF(COUNTA(A332:D332,F332:G332)=0,"",IF(OR(A332="",B332=""),"Compte / libellé requis",IF(NOT(AND(LEN(TRIM(A332))&gt;=3,OR(LEFT(TRIM(A332),1)="1",LEFT(TRIM(A332),1)="2",LEFT(TRIM(A332),1)="3",LEFT(TRIM(A332),1)="4",LEFT(TRIM(A332),1)="5",LEFT(TRIM(A332),1)="6",LEFT(TRIM(A332),1)="7",LEFT(TRIM(A332),1)="8",LEFT(TRIM(A332),1)="9"))),"Compte à corriger",IF(NOT(AND(OR(C332="",ISNUMBER(C332)),OR(D332="",ISNUMBER(D332)),COUNT(C332:D332)&gt;0,C332&gt;=0,D332&gt;=0)),"Soldes à corriger",IF(COUNTIFS($A$14:$A$513,A332,$B$14:$B$513,B332,$C$14:$C$513,C332,$D$14:$D$513,D332,$F$14:$F$513,F332,$G$14:$G$513,G332)&gt;1,"Doublon exact",IF(AND(F332&lt;&gt;"",F332&lt;&gt;"Charge TS",F332&lt;&gt;"Dette TS",F332&lt;&gt;"Autre"),"Choix à corriger",IF(AND(F332="Charge TS",LEFT(TRIM(A332),4)&lt;&gt;"6311"),"Compte charge incohérent",IF(AND(F332="Dette TS",LEFT(TRIM(A332),3)&lt;&gt;"447"),"Compte dette incohérent",IF(AND(OR(LEFT(TRIM(A332),4)="6311",LEFT(TRIM(A332),3)="447"),F332=""),"TS à qualifier","Prêt")))))))))</x:f>
      </x:c>
    </x:row>
    <x:row r="333" ht="35" customHeight="1">
      <x:c r="A333" s="41"/>
      <x:c r="B333" s="50"/>
      <x:c r="C333" s="45"/>
      <x:c r="D333" s="45"/>
      <x:c r="E333" s="46" t="str">
        <x:f>IF(COUNTA(A333:D333)=0,"",IF(AND(OR(C333="",ISNUMBER(C333)),OR(D333="",ISNUMBER(D333)),COUNT(C333:D333)&gt;0,C333&gt;=0,D333&gt;=0),SUM(C333)-SUM(D333),""))</x:f>
      </x:c>
      <x:c r="F333" s="38"/>
      <x:c r="G333" s="50"/>
      <x:c r="H333" s="53" t="str">
        <x:f>IF(COUNTA(A333:D333,F333:G333)=0,"",IF(OR(A333="",B333=""),"Compte / libellé requis",IF(NOT(AND(LEN(TRIM(A333))&gt;=3,OR(LEFT(TRIM(A333),1)="1",LEFT(TRIM(A333),1)="2",LEFT(TRIM(A333),1)="3",LEFT(TRIM(A333),1)="4",LEFT(TRIM(A333),1)="5",LEFT(TRIM(A333),1)="6",LEFT(TRIM(A333),1)="7",LEFT(TRIM(A333),1)="8",LEFT(TRIM(A333),1)="9"))),"Compte à corriger",IF(NOT(AND(OR(C333="",ISNUMBER(C333)),OR(D333="",ISNUMBER(D333)),COUNT(C333:D333)&gt;0,C333&gt;=0,D333&gt;=0)),"Soldes à corriger",IF(COUNTIFS($A$14:$A$513,A333,$B$14:$B$513,B333,$C$14:$C$513,C333,$D$14:$D$513,D333,$F$14:$F$513,F333,$G$14:$G$513,G333)&gt;1,"Doublon exact",IF(AND(F333&lt;&gt;"",F333&lt;&gt;"Charge TS",F333&lt;&gt;"Dette TS",F333&lt;&gt;"Autre"),"Choix à corriger",IF(AND(F333="Charge TS",LEFT(TRIM(A333),4)&lt;&gt;"6311"),"Compte charge incohérent",IF(AND(F333="Dette TS",LEFT(TRIM(A333),3)&lt;&gt;"447"),"Compte dette incohérent",IF(AND(OR(LEFT(TRIM(A333),4)="6311",LEFT(TRIM(A333),3)="447"),F333=""),"TS à qualifier","Prêt")))))))))</x:f>
      </x:c>
    </x:row>
    <x:row r="334" ht="35" customHeight="1">
      <x:c r="A334" s="41"/>
      <x:c r="B334" s="50"/>
      <x:c r="C334" s="45"/>
      <x:c r="D334" s="45"/>
      <x:c r="E334" s="46" t="str">
        <x:f>IF(COUNTA(A334:D334)=0,"",IF(AND(OR(C334="",ISNUMBER(C334)),OR(D334="",ISNUMBER(D334)),COUNT(C334:D334)&gt;0,C334&gt;=0,D334&gt;=0),SUM(C334)-SUM(D334),""))</x:f>
      </x:c>
      <x:c r="F334" s="38"/>
      <x:c r="G334" s="50"/>
      <x:c r="H334" s="53" t="str">
        <x:f>IF(COUNTA(A334:D334,F334:G334)=0,"",IF(OR(A334="",B334=""),"Compte / libellé requis",IF(NOT(AND(LEN(TRIM(A334))&gt;=3,OR(LEFT(TRIM(A334),1)="1",LEFT(TRIM(A334),1)="2",LEFT(TRIM(A334),1)="3",LEFT(TRIM(A334),1)="4",LEFT(TRIM(A334),1)="5",LEFT(TRIM(A334),1)="6",LEFT(TRIM(A334),1)="7",LEFT(TRIM(A334),1)="8",LEFT(TRIM(A334),1)="9"))),"Compte à corriger",IF(NOT(AND(OR(C334="",ISNUMBER(C334)),OR(D334="",ISNUMBER(D334)),COUNT(C334:D334)&gt;0,C334&gt;=0,D334&gt;=0)),"Soldes à corriger",IF(COUNTIFS($A$14:$A$513,A334,$B$14:$B$513,B334,$C$14:$C$513,C334,$D$14:$D$513,D334,$F$14:$F$513,F334,$G$14:$G$513,G334)&gt;1,"Doublon exact",IF(AND(F334&lt;&gt;"",F334&lt;&gt;"Charge TS",F334&lt;&gt;"Dette TS",F334&lt;&gt;"Autre"),"Choix à corriger",IF(AND(F334="Charge TS",LEFT(TRIM(A334),4)&lt;&gt;"6311"),"Compte charge incohérent",IF(AND(F334="Dette TS",LEFT(TRIM(A334),3)&lt;&gt;"447"),"Compte dette incohérent",IF(AND(OR(LEFT(TRIM(A334),4)="6311",LEFT(TRIM(A334),3)="447"),F334=""),"TS à qualifier","Prêt")))))))))</x:f>
      </x:c>
    </x:row>
    <x:row r="335" ht="35" customHeight="1">
      <x:c r="A335" s="41"/>
      <x:c r="B335" s="50"/>
      <x:c r="C335" s="45"/>
      <x:c r="D335" s="45"/>
      <x:c r="E335" s="46" t="str">
        <x:f>IF(COUNTA(A335:D335)=0,"",IF(AND(OR(C335="",ISNUMBER(C335)),OR(D335="",ISNUMBER(D335)),COUNT(C335:D335)&gt;0,C335&gt;=0,D335&gt;=0),SUM(C335)-SUM(D335),""))</x:f>
      </x:c>
      <x:c r="F335" s="38"/>
      <x:c r="G335" s="50"/>
      <x:c r="H335" s="53" t="str">
        <x:f>IF(COUNTA(A335:D335,F335:G335)=0,"",IF(OR(A335="",B335=""),"Compte / libellé requis",IF(NOT(AND(LEN(TRIM(A335))&gt;=3,OR(LEFT(TRIM(A335),1)="1",LEFT(TRIM(A335),1)="2",LEFT(TRIM(A335),1)="3",LEFT(TRIM(A335),1)="4",LEFT(TRIM(A335),1)="5",LEFT(TRIM(A335),1)="6",LEFT(TRIM(A335),1)="7",LEFT(TRIM(A335),1)="8",LEFT(TRIM(A335),1)="9"))),"Compte à corriger",IF(NOT(AND(OR(C335="",ISNUMBER(C335)),OR(D335="",ISNUMBER(D335)),COUNT(C335:D335)&gt;0,C335&gt;=0,D335&gt;=0)),"Soldes à corriger",IF(COUNTIFS($A$14:$A$513,A335,$B$14:$B$513,B335,$C$14:$C$513,C335,$D$14:$D$513,D335,$F$14:$F$513,F335,$G$14:$G$513,G335)&gt;1,"Doublon exact",IF(AND(F335&lt;&gt;"",F335&lt;&gt;"Charge TS",F335&lt;&gt;"Dette TS",F335&lt;&gt;"Autre"),"Choix à corriger",IF(AND(F335="Charge TS",LEFT(TRIM(A335),4)&lt;&gt;"6311"),"Compte charge incohérent",IF(AND(F335="Dette TS",LEFT(TRIM(A335),3)&lt;&gt;"447"),"Compte dette incohérent",IF(AND(OR(LEFT(TRIM(A335),4)="6311",LEFT(TRIM(A335),3)="447"),F335=""),"TS à qualifier","Prêt")))))))))</x:f>
      </x:c>
    </x:row>
    <x:row r="336" ht="35" customHeight="1">
      <x:c r="A336" s="41"/>
      <x:c r="B336" s="50"/>
      <x:c r="C336" s="45"/>
      <x:c r="D336" s="45"/>
      <x:c r="E336" s="46" t="str">
        <x:f>IF(COUNTA(A336:D336)=0,"",IF(AND(OR(C336="",ISNUMBER(C336)),OR(D336="",ISNUMBER(D336)),COUNT(C336:D336)&gt;0,C336&gt;=0,D336&gt;=0),SUM(C336)-SUM(D336),""))</x:f>
      </x:c>
      <x:c r="F336" s="38"/>
      <x:c r="G336" s="50"/>
      <x:c r="H336" s="53" t="str">
        <x:f>IF(COUNTA(A336:D336,F336:G336)=0,"",IF(OR(A336="",B336=""),"Compte / libellé requis",IF(NOT(AND(LEN(TRIM(A336))&gt;=3,OR(LEFT(TRIM(A336),1)="1",LEFT(TRIM(A336),1)="2",LEFT(TRIM(A336),1)="3",LEFT(TRIM(A336),1)="4",LEFT(TRIM(A336),1)="5",LEFT(TRIM(A336),1)="6",LEFT(TRIM(A336),1)="7",LEFT(TRIM(A336),1)="8",LEFT(TRIM(A336),1)="9"))),"Compte à corriger",IF(NOT(AND(OR(C336="",ISNUMBER(C336)),OR(D336="",ISNUMBER(D336)),COUNT(C336:D336)&gt;0,C336&gt;=0,D336&gt;=0)),"Soldes à corriger",IF(COUNTIFS($A$14:$A$513,A336,$B$14:$B$513,B336,$C$14:$C$513,C336,$D$14:$D$513,D336,$F$14:$F$513,F336,$G$14:$G$513,G336)&gt;1,"Doublon exact",IF(AND(F336&lt;&gt;"",F336&lt;&gt;"Charge TS",F336&lt;&gt;"Dette TS",F336&lt;&gt;"Autre"),"Choix à corriger",IF(AND(F336="Charge TS",LEFT(TRIM(A336),4)&lt;&gt;"6311"),"Compte charge incohérent",IF(AND(F336="Dette TS",LEFT(TRIM(A336),3)&lt;&gt;"447"),"Compte dette incohérent",IF(AND(OR(LEFT(TRIM(A336),4)="6311",LEFT(TRIM(A336),3)="447"),F336=""),"TS à qualifier","Prêt")))))))))</x:f>
      </x:c>
    </x:row>
    <x:row r="337" ht="35" customHeight="1">
      <x:c r="A337" s="41"/>
      <x:c r="B337" s="50"/>
      <x:c r="C337" s="45"/>
      <x:c r="D337" s="45"/>
      <x:c r="E337" s="46" t="str">
        <x:f>IF(COUNTA(A337:D337)=0,"",IF(AND(OR(C337="",ISNUMBER(C337)),OR(D337="",ISNUMBER(D337)),COUNT(C337:D337)&gt;0,C337&gt;=0,D337&gt;=0),SUM(C337)-SUM(D337),""))</x:f>
      </x:c>
      <x:c r="F337" s="38"/>
      <x:c r="G337" s="50"/>
      <x:c r="H337" s="53" t="str">
        <x:f>IF(COUNTA(A337:D337,F337:G337)=0,"",IF(OR(A337="",B337=""),"Compte / libellé requis",IF(NOT(AND(LEN(TRIM(A337))&gt;=3,OR(LEFT(TRIM(A337),1)="1",LEFT(TRIM(A337),1)="2",LEFT(TRIM(A337),1)="3",LEFT(TRIM(A337),1)="4",LEFT(TRIM(A337),1)="5",LEFT(TRIM(A337),1)="6",LEFT(TRIM(A337),1)="7",LEFT(TRIM(A337),1)="8",LEFT(TRIM(A337),1)="9"))),"Compte à corriger",IF(NOT(AND(OR(C337="",ISNUMBER(C337)),OR(D337="",ISNUMBER(D337)),COUNT(C337:D337)&gt;0,C337&gt;=0,D337&gt;=0)),"Soldes à corriger",IF(COUNTIFS($A$14:$A$513,A337,$B$14:$B$513,B337,$C$14:$C$513,C337,$D$14:$D$513,D337,$F$14:$F$513,F337,$G$14:$G$513,G337)&gt;1,"Doublon exact",IF(AND(F337&lt;&gt;"",F337&lt;&gt;"Charge TS",F337&lt;&gt;"Dette TS",F337&lt;&gt;"Autre"),"Choix à corriger",IF(AND(F337="Charge TS",LEFT(TRIM(A337),4)&lt;&gt;"6311"),"Compte charge incohérent",IF(AND(F337="Dette TS",LEFT(TRIM(A337),3)&lt;&gt;"447"),"Compte dette incohérent",IF(AND(OR(LEFT(TRIM(A337),4)="6311",LEFT(TRIM(A337),3)="447"),F337=""),"TS à qualifier","Prêt")))))))))</x:f>
      </x:c>
    </x:row>
    <x:row r="338" ht="35" customHeight="1">
      <x:c r="A338" s="41"/>
      <x:c r="B338" s="50"/>
      <x:c r="C338" s="45"/>
      <x:c r="D338" s="45"/>
      <x:c r="E338" s="46" t="str">
        <x:f>IF(COUNTA(A338:D338)=0,"",IF(AND(OR(C338="",ISNUMBER(C338)),OR(D338="",ISNUMBER(D338)),COUNT(C338:D338)&gt;0,C338&gt;=0,D338&gt;=0),SUM(C338)-SUM(D338),""))</x:f>
      </x:c>
      <x:c r="F338" s="38"/>
      <x:c r="G338" s="50"/>
      <x:c r="H338" s="53" t="str">
        <x:f>IF(COUNTA(A338:D338,F338:G338)=0,"",IF(OR(A338="",B338=""),"Compte / libellé requis",IF(NOT(AND(LEN(TRIM(A338))&gt;=3,OR(LEFT(TRIM(A338),1)="1",LEFT(TRIM(A338),1)="2",LEFT(TRIM(A338),1)="3",LEFT(TRIM(A338),1)="4",LEFT(TRIM(A338),1)="5",LEFT(TRIM(A338),1)="6",LEFT(TRIM(A338),1)="7",LEFT(TRIM(A338),1)="8",LEFT(TRIM(A338),1)="9"))),"Compte à corriger",IF(NOT(AND(OR(C338="",ISNUMBER(C338)),OR(D338="",ISNUMBER(D338)),COUNT(C338:D338)&gt;0,C338&gt;=0,D338&gt;=0)),"Soldes à corriger",IF(COUNTIFS($A$14:$A$513,A338,$B$14:$B$513,B338,$C$14:$C$513,C338,$D$14:$D$513,D338,$F$14:$F$513,F338,$G$14:$G$513,G338)&gt;1,"Doublon exact",IF(AND(F338&lt;&gt;"",F338&lt;&gt;"Charge TS",F338&lt;&gt;"Dette TS",F338&lt;&gt;"Autre"),"Choix à corriger",IF(AND(F338="Charge TS",LEFT(TRIM(A338),4)&lt;&gt;"6311"),"Compte charge incohérent",IF(AND(F338="Dette TS",LEFT(TRIM(A338),3)&lt;&gt;"447"),"Compte dette incohérent",IF(AND(OR(LEFT(TRIM(A338),4)="6311",LEFT(TRIM(A338),3)="447"),F338=""),"TS à qualifier","Prêt")))))))))</x:f>
      </x:c>
    </x:row>
    <x:row r="339" ht="35" customHeight="1">
      <x:c r="A339" s="41"/>
      <x:c r="B339" s="50"/>
      <x:c r="C339" s="45"/>
      <x:c r="D339" s="45"/>
      <x:c r="E339" s="46" t="str">
        <x:f>IF(COUNTA(A339:D339)=0,"",IF(AND(OR(C339="",ISNUMBER(C339)),OR(D339="",ISNUMBER(D339)),COUNT(C339:D339)&gt;0,C339&gt;=0,D339&gt;=0),SUM(C339)-SUM(D339),""))</x:f>
      </x:c>
      <x:c r="F339" s="38"/>
      <x:c r="G339" s="50"/>
      <x:c r="H339" s="53" t="str">
        <x:f>IF(COUNTA(A339:D339,F339:G339)=0,"",IF(OR(A339="",B339=""),"Compte / libellé requis",IF(NOT(AND(LEN(TRIM(A339))&gt;=3,OR(LEFT(TRIM(A339),1)="1",LEFT(TRIM(A339),1)="2",LEFT(TRIM(A339),1)="3",LEFT(TRIM(A339),1)="4",LEFT(TRIM(A339),1)="5",LEFT(TRIM(A339),1)="6",LEFT(TRIM(A339),1)="7",LEFT(TRIM(A339),1)="8",LEFT(TRIM(A339),1)="9"))),"Compte à corriger",IF(NOT(AND(OR(C339="",ISNUMBER(C339)),OR(D339="",ISNUMBER(D339)),COUNT(C339:D339)&gt;0,C339&gt;=0,D339&gt;=0)),"Soldes à corriger",IF(COUNTIFS($A$14:$A$513,A339,$B$14:$B$513,B339,$C$14:$C$513,C339,$D$14:$D$513,D339,$F$14:$F$513,F339,$G$14:$G$513,G339)&gt;1,"Doublon exact",IF(AND(F339&lt;&gt;"",F339&lt;&gt;"Charge TS",F339&lt;&gt;"Dette TS",F339&lt;&gt;"Autre"),"Choix à corriger",IF(AND(F339="Charge TS",LEFT(TRIM(A339),4)&lt;&gt;"6311"),"Compte charge incohérent",IF(AND(F339="Dette TS",LEFT(TRIM(A339),3)&lt;&gt;"447"),"Compte dette incohérent",IF(AND(OR(LEFT(TRIM(A339),4)="6311",LEFT(TRIM(A339),3)="447"),F339=""),"TS à qualifier","Prêt")))))))))</x:f>
      </x:c>
    </x:row>
    <x:row r="340" ht="35" customHeight="1">
      <x:c r="A340" s="41"/>
      <x:c r="B340" s="50"/>
      <x:c r="C340" s="45"/>
      <x:c r="D340" s="45"/>
      <x:c r="E340" s="46" t="str">
        <x:f>IF(COUNTA(A340:D340)=0,"",IF(AND(OR(C340="",ISNUMBER(C340)),OR(D340="",ISNUMBER(D340)),COUNT(C340:D340)&gt;0,C340&gt;=0,D340&gt;=0),SUM(C340)-SUM(D340),""))</x:f>
      </x:c>
      <x:c r="F340" s="38"/>
      <x:c r="G340" s="50"/>
      <x:c r="H340" s="53" t="str">
        <x:f>IF(COUNTA(A340:D340,F340:G340)=0,"",IF(OR(A340="",B340=""),"Compte / libellé requis",IF(NOT(AND(LEN(TRIM(A340))&gt;=3,OR(LEFT(TRIM(A340),1)="1",LEFT(TRIM(A340),1)="2",LEFT(TRIM(A340),1)="3",LEFT(TRIM(A340),1)="4",LEFT(TRIM(A340),1)="5",LEFT(TRIM(A340),1)="6",LEFT(TRIM(A340),1)="7",LEFT(TRIM(A340),1)="8",LEFT(TRIM(A340),1)="9"))),"Compte à corriger",IF(NOT(AND(OR(C340="",ISNUMBER(C340)),OR(D340="",ISNUMBER(D340)),COUNT(C340:D340)&gt;0,C340&gt;=0,D340&gt;=0)),"Soldes à corriger",IF(COUNTIFS($A$14:$A$513,A340,$B$14:$B$513,B340,$C$14:$C$513,C340,$D$14:$D$513,D340,$F$14:$F$513,F340,$G$14:$G$513,G340)&gt;1,"Doublon exact",IF(AND(F340&lt;&gt;"",F340&lt;&gt;"Charge TS",F340&lt;&gt;"Dette TS",F340&lt;&gt;"Autre"),"Choix à corriger",IF(AND(F340="Charge TS",LEFT(TRIM(A340),4)&lt;&gt;"6311"),"Compte charge incohérent",IF(AND(F340="Dette TS",LEFT(TRIM(A340),3)&lt;&gt;"447"),"Compte dette incohérent",IF(AND(OR(LEFT(TRIM(A340),4)="6311",LEFT(TRIM(A340),3)="447"),F340=""),"TS à qualifier","Prêt")))))))))</x:f>
      </x:c>
    </x:row>
    <x:row r="341" ht="35" customHeight="1">
      <x:c r="A341" s="41"/>
      <x:c r="B341" s="50"/>
      <x:c r="C341" s="45"/>
      <x:c r="D341" s="45"/>
      <x:c r="E341" s="46" t="str">
        <x:f>IF(COUNTA(A341:D341)=0,"",IF(AND(OR(C341="",ISNUMBER(C341)),OR(D341="",ISNUMBER(D341)),COUNT(C341:D341)&gt;0,C341&gt;=0,D341&gt;=0),SUM(C341)-SUM(D341),""))</x:f>
      </x:c>
      <x:c r="F341" s="38"/>
      <x:c r="G341" s="50"/>
      <x:c r="H341" s="53" t="str">
        <x:f>IF(COUNTA(A341:D341,F341:G341)=0,"",IF(OR(A341="",B341=""),"Compte / libellé requis",IF(NOT(AND(LEN(TRIM(A341))&gt;=3,OR(LEFT(TRIM(A341),1)="1",LEFT(TRIM(A341),1)="2",LEFT(TRIM(A341),1)="3",LEFT(TRIM(A341),1)="4",LEFT(TRIM(A341),1)="5",LEFT(TRIM(A341),1)="6",LEFT(TRIM(A341),1)="7",LEFT(TRIM(A341),1)="8",LEFT(TRIM(A341),1)="9"))),"Compte à corriger",IF(NOT(AND(OR(C341="",ISNUMBER(C341)),OR(D341="",ISNUMBER(D341)),COUNT(C341:D341)&gt;0,C341&gt;=0,D341&gt;=0)),"Soldes à corriger",IF(COUNTIFS($A$14:$A$513,A341,$B$14:$B$513,B341,$C$14:$C$513,C341,$D$14:$D$513,D341,$F$14:$F$513,F341,$G$14:$G$513,G341)&gt;1,"Doublon exact",IF(AND(F341&lt;&gt;"",F341&lt;&gt;"Charge TS",F341&lt;&gt;"Dette TS",F341&lt;&gt;"Autre"),"Choix à corriger",IF(AND(F341="Charge TS",LEFT(TRIM(A341),4)&lt;&gt;"6311"),"Compte charge incohérent",IF(AND(F341="Dette TS",LEFT(TRIM(A341),3)&lt;&gt;"447"),"Compte dette incohérent",IF(AND(OR(LEFT(TRIM(A341),4)="6311",LEFT(TRIM(A341),3)="447"),F341=""),"TS à qualifier","Prêt")))))))))</x:f>
      </x:c>
    </x:row>
    <x:row r="342" ht="35" customHeight="1">
      <x:c r="A342" s="41"/>
      <x:c r="B342" s="50"/>
      <x:c r="C342" s="45"/>
      <x:c r="D342" s="45"/>
      <x:c r="E342" s="46" t="str">
        <x:f>IF(COUNTA(A342:D342)=0,"",IF(AND(OR(C342="",ISNUMBER(C342)),OR(D342="",ISNUMBER(D342)),COUNT(C342:D342)&gt;0,C342&gt;=0,D342&gt;=0),SUM(C342)-SUM(D342),""))</x:f>
      </x:c>
      <x:c r="F342" s="38"/>
      <x:c r="G342" s="50"/>
      <x:c r="H342" s="53" t="str">
        <x:f>IF(COUNTA(A342:D342,F342:G342)=0,"",IF(OR(A342="",B342=""),"Compte / libellé requis",IF(NOT(AND(LEN(TRIM(A342))&gt;=3,OR(LEFT(TRIM(A342),1)="1",LEFT(TRIM(A342),1)="2",LEFT(TRIM(A342),1)="3",LEFT(TRIM(A342),1)="4",LEFT(TRIM(A342),1)="5",LEFT(TRIM(A342),1)="6",LEFT(TRIM(A342),1)="7",LEFT(TRIM(A342),1)="8",LEFT(TRIM(A342),1)="9"))),"Compte à corriger",IF(NOT(AND(OR(C342="",ISNUMBER(C342)),OR(D342="",ISNUMBER(D342)),COUNT(C342:D342)&gt;0,C342&gt;=0,D342&gt;=0)),"Soldes à corriger",IF(COUNTIFS($A$14:$A$513,A342,$B$14:$B$513,B342,$C$14:$C$513,C342,$D$14:$D$513,D342,$F$14:$F$513,F342,$G$14:$G$513,G342)&gt;1,"Doublon exact",IF(AND(F342&lt;&gt;"",F342&lt;&gt;"Charge TS",F342&lt;&gt;"Dette TS",F342&lt;&gt;"Autre"),"Choix à corriger",IF(AND(F342="Charge TS",LEFT(TRIM(A342),4)&lt;&gt;"6311"),"Compte charge incohérent",IF(AND(F342="Dette TS",LEFT(TRIM(A342),3)&lt;&gt;"447"),"Compte dette incohérent",IF(AND(OR(LEFT(TRIM(A342),4)="6311",LEFT(TRIM(A342),3)="447"),F342=""),"TS à qualifier","Prêt")))))))))</x:f>
      </x:c>
    </x:row>
    <x:row r="343" ht="35" customHeight="1">
      <x:c r="A343" s="41"/>
      <x:c r="B343" s="50"/>
      <x:c r="C343" s="45"/>
      <x:c r="D343" s="45"/>
      <x:c r="E343" s="46" t="str">
        <x:f>IF(COUNTA(A343:D343)=0,"",IF(AND(OR(C343="",ISNUMBER(C343)),OR(D343="",ISNUMBER(D343)),COUNT(C343:D343)&gt;0,C343&gt;=0,D343&gt;=0),SUM(C343)-SUM(D343),""))</x:f>
      </x:c>
      <x:c r="F343" s="38"/>
      <x:c r="G343" s="50"/>
      <x:c r="H343" s="53" t="str">
        <x:f>IF(COUNTA(A343:D343,F343:G343)=0,"",IF(OR(A343="",B343=""),"Compte / libellé requis",IF(NOT(AND(LEN(TRIM(A343))&gt;=3,OR(LEFT(TRIM(A343),1)="1",LEFT(TRIM(A343),1)="2",LEFT(TRIM(A343),1)="3",LEFT(TRIM(A343),1)="4",LEFT(TRIM(A343),1)="5",LEFT(TRIM(A343),1)="6",LEFT(TRIM(A343),1)="7",LEFT(TRIM(A343),1)="8",LEFT(TRIM(A343),1)="9"))),"Compte à corriger",IF(NOT(AND(OR(C343="",ISNUMBER(C343)),OR(D343="",ISNUMBER(D343)),COUNT(C343:D343)&gt;0,C343&gt;=0,D343&gt;=0)),"Soldes à corriger",IF(COUNTIFS($A$14:$A$513,A343,$B$14:$B$513,B343,$C$14:$C$513,C343,$D$14:$D$513,D343,$F$14:$F$513,F343,$G$14:$G$513,G343)&gt;1,"Doublon exact",IF(AND(F343&lt;&gt;"",F343&lt;&gt;"Charge TS",F343&lt;&gt;"Dette TS",F343&lt;&gt;"Autre"),"Choix à corriger",IF(AND(F343="Charge TS",LEFT(TRIM(A343),4)&lt;&gt;"6311"),"Compte charge incohérent",IF(AND(F343="Dette TS",LEFT(TRIM(A343),3)&lt;&gt;"447"),"Compte dette incohérent",IF(AND(OR(LEFT(TRIM(A343),4)="6311",LEFT(TRIM(A343),3)="447"),F343=""),"TS à qualifier","Prêt")))))))))</x:f>
      </x:c>
    </x:row>
    <x:row r="344" ht="35" customHeight="1">
      <x:c r="A344" s="41"/>
      <x:c r="B344" s="50"/>
      <x:c r="C344" s="45"/>
      <x:c r="D344" s="45"/>
      <x:c r="E344" s="46" t="str">
        <x:f>IF(COUNTA(A344:D344)=0,"",IF(AND(OR(C344="",ISNUMBER(C344)),OR(D344="",ISNUMBER(D344)),COUNT(C344:D344)&gt;0,C344&gt;=0,D344&gt;=0),SUM(C344)-SUM(D344),""))</x:f>
      </x:c>
      <x:c r="F344" s="38"/>
      <x:c r="G344" s="50"/>
      <x:c r="H344" s="53" t="str">
        <x:f>IF(COUNTA(A344:D344,F344:G344)=0,"",IF(OR(A344="",B344=""),"Compte / libellé requis",IF(NOT(AND(LEN(TRIM(A344))&gt;=3,OR(LEFT(TRIM(A344),1)="1",LEFT(TRIM(A344),1)="2",LEFT(TRIM(A344),1)="3",LEFT(TRIM(A344),1)="4",LEFT(TRIM(A344),1)="5",LEFT(TRIM(A344),1)="6",LEFT(TRIM(A344),1)="7",LEFT(TRIM(A344),1)="8",LEFT(TRIM(A344),1)="9"))),"Compte à corriger",IF(NOT(AND(OR(C344="",ISNUMBER(C344)),OR(D344="",ISNUMBER(D344)),COUNT(C344:D344)&gt;0,C344&gt;=0,D344&gt;=0)),"Soldes à corriger",IF(COUNTIFS($A$14:$A$513,A344,$B$14:$B$513,B344,$C$14:$C$513,C344,$D$14:$D$513,D344,$F$14:$F$513,F344,$G$14:$G$513,G344)&gt;1,"Doublon exact",IF(AND(F344&lt;&gt;"",F344&lt;&gt;"Charge TS",F344&lt;&gt;"Dette TS",F344&lt;&gt;"Autre"),"Choix à corriger",IF(AND(F344="Charge TS",LEFT(TRIM(A344),4)&lt;&gt;"6311"),"Compte charge incohérent",IF(AND(F344="Dette TS",LEFT(TRIM(A344),3)&lt;&gt;"447"),"Compte dette incohérent",IF(AND(OR(LEFT(TRIM(A344),4)="6311",LEFT(TRIM(A344),3)="447"),F344=""),"TS à qualifier","Prêt")))))))))</x:f>
      </x:c>
    </x:row>
    <x:row r="345" ht="35" customHeight="1">
      <x:c r="A345" s="41"/>
      <x:c r="B345" s="50"/>
      <x:c r="C345" s="45"/>
      <x:c r="D345" s="45"/>
      <x:c r="E345" s="46" t="str">
        <x:f>IF(COUNTA(A345:D345)=0,"",IF(AND(OR(C345="",ISNUMBER(C345)),OR(D345="",ISNUMBER(D345)),COUNT(C345:D345)&gt;0,C345&gt;=0,D345&gt;=0),SUM(C345)-SUM(D345),""))</x:f>
      </x:c>
      <x:c r="F345" s="38"/>
      <x:c r="G345" s="50"/>
      <x:c r="H345" s="53" t="str">
        <x:f>IF(COUNTA(A345:D345,F345:G345)=0,"",IF(OR(A345="",B345=""),"Compte / libellé requis",IF(NOT(AND(LEN(TRIM(A345))&gt;=3,OR(LEFT(TRIM(A345),1)="1",LEFT(TRIM(A345),1)="2",LEFT(TRIM(A345),1)="3",LEFT(TRIM(A345),1)="4",LEFT(TRIM(A345),1)="5",LEFT(TRIM(A345),1)="6",LEFT(TRIM(A345),1)="7",LEFT(TRIM(A345),1)="8",LEFT(TRIM(A345),1)="9"))),"Compte à corriger",IF(NOT(AND(OR(C345="",ISNUMBER(C345)),OR(D345="",ISNUMBER(D345)),COUNT(C345:D345)&gt;0,C345&gt;=0,D345&gt;=0)),"Soldes à corriger",IF(COUNTIFS($A$14:$A$513,A345,$B$14:$B$513,B345,$C$14:$C$513,C345,$D$14:$D$513,D345,$F$14:$F$513,F345,$G$14:$G$513,G345)&gt;1,"Doublon exact",IF(AND(F345&lt;&gt;"",F345&lt;&gt;"Charge TS",F345&lt;&gt;"Dette TS",F345&lt;&gt;"Autre"),"Choix à corriger",IF(AND(F345="Charge TS",LEFT(TRIM(A345),4)&lt;&gt;"6311"),"Compte charge incohérent",IF(AND(F345="Dette TS",LEFT(TRIM(A345),3)&lt;&gt;"447"),"Compte dette incohérent",IF(AND(OR(LEFT(TRIM(A345),4)="6311",LEFT(TRIM(A345),3)="447"),F345=""),"TS à qualifier","Prêt")))))))))</x:f>
      </x:c>
    </x:row>
    <x:row r="346" ht="35" customHeight="1">
      <x:c r="A346" s="41"/>
      <x:c r="B346" s="50"/>
      <x:c r="C346" s="45"/>
      <x:c r="D346" s="45"/>
      <x:c r="E346" s="46" t="str">
        <x:f>IF(COUNTA(A346:D346)=0,"",IF(AND(OR(C346="",ISNUMBER(C346)),OR(D346="",ISNUMBER(D346)),COUNT(C346:D346)&gt;0,C346&gt;=0,D346&gt;=0),SUM(C346)-SUM(D346),""))</x:f>
      </x:c>
      <x:c r="F346" s="38"/>
      <x:c r="G346" s="50"/>
      <x:c r="H346" s="53" t="str">
        <x:f>IF(COUNTA(A346:D346,F346:G346)=0,"",IF(OR(A346="",B346=""),"Compte / libellé requis",IF(NOT(AND(LEN(TRIM(A346))&gt;=3,OR(LEFT(TRIM(A346),1)="1",LEFT(TRIM(A346),1)="2",LEFT(TRIM(A346),1)="3",LEFT(TRIM(A346),1)="4",LEFT(TRIM(A346),1)="5",LEFT(TRIM(A346),1)="6",LEFT(TRIM(A346),1)="7",LEFT(TRIM(A346),1)="8",LEFT(TRIM(A346),1)="9"))),"Compte à corriger",IF(NOT(AND(OR(C346="",ISNUMBER(C346)),OR(D346="",ISNUMBER(D346)),COUNT(C346:D346)&gt;0,C346&gt;=0,D346&gt;=0)),"Soldes à corriger",IF(COUNTIFS($A$14:$A$513,A346,$B$14:$B$513,B346,$C$14:$C$513,C346,$D$14:$D$513,D346,$F$14:$F$513,F346,$G$14:$G$513,G346)&gt;1,"Doublon exact",IF(AND(F346&lt;&gt;"",F346&lt;&gt;"Charge TS",F346&lt;&gt;"Dette TS",F346&lt;&gt;"Autre"),"Choix à corriger",IF(AND(F346="Charge TS",LEFT(TRIM(A346),4)&lt;&gt;"6311"),"Compte charge incohérent",IF(AND(F346="Dette TS",LEFT(TRIM(A346),3)&lt;&gt;"447"),"Compte dette incohérent",IF(AND(OR(LEFT(TRIM(A346),4)="6311",LEFT(TRIM(A346),3)="447"),F346=""),"TS à qualifier","Prêt")))))))))</x:f>
      </x:c>
    </x:row>
    <x:row r="347" ht="35" customHeight="1">
      <x:c r="A347" s="41"/>
      <x:c r="B347" s="50"/>
      <x:c r="C347" s="45"/>
      <x:c r="D347" s="45"/>
      <x:c r="E347" s="46" t="str">
        <x:f>IF(COUNTA(A347:D347)=0,"",IF(AND(OR(C347="",ISNUMBER(C347)),OR(D347="",ISNUMBER(D347)),COUNT(C347:D347)&gt;0,C347&gt;=0,D347&gt;=0),SUM(C347)-SUM(D347),""))</x:f>
      </x:c>
      <x:c r="F347" s="38"/>
      <x:c r="G347" s="50"/>
      <x:c r="H347" s="53" t="str">
        <x:f>IF(COUNTA(A347:D347,F347:G347)=0,"",IF(OR(A347="",B347=""),"Compte / libellé requis",IF(NOT(AND(LEN(TRIM(A347))&gt;=3,OR(LEFT(TRIM(A347),1)="1",LEFT(TRIM(A347),1)="2",LEFT(TRIM(A347),1)="3",LEFT(TRIM(A347),1)="4",LEFT(TRIM(A347),1)="5",LEFT(TRIM(A347),1)="6",LEFT(TRIM(A347),1)="7",LEFT(TRIM(A347),1)="8",LEFT(TRIM(A347),1)="9"))),"Compte à corriger",IF(NOT(AND(OR(C347="",ISNUMBER(C347)),OR(D347="",ISNUMBER(D347)),COUNT(C347:D347)&gt;0,C347&gt;=0,D347&gt;=0)),"Soldes à corriger",IF(COUNTIFS($A$14:$A$513,A347,$B$14:$B$513,B347,$C$14:$C$513,C347,$D$14:$D$513,D347,$F$14:$F$513,F347,$G$14:$G$513,G347)&gt;1,"Doublon exact",IF(AND(F347&lt;&gt;"",F347&lt;&gt;"Charge TS",F347&lt;&gt;"Dette TS",F347&lt;&gt;"Autre"),"Choix à corriger",IF(AND(F347="Charge TS",LEFT(TRIM(A347),4)&lt;&gt;"6311"),"Compte charge incohérent",IF(AND(F347="Dette TS",LEFT(TRIM(A347),3)&lt;&gt;"447"),"Compte dette incohérent",IF(AND(OR(LEFT(TRIM(A347),4)="6311",LEFT(TRIM(A347),3)="447"),F347=""),"TS à qualifier","Prêt")))))))))</x:f>
      </x:c>
    </x:row>
    <x:row r="348" ht="35" customHeight="1">
      <x:c r="A348" s="41"/>
      <x:c r="B348" s="50"/>
      <x:c r="C348" s="45"/>
      <x:c r="D348" s="45"/>
      <x:c r="E348" s="46" t="str">
        <x:f>IF(COUNTA(A348:D348)=0,"",IF(AND(OR(C348="",ISNUMBER(C348)),OR(D348="",ISNUMBER(D348)),COUNT(C348:D348)&gt;0,C348&gt;=0,D348&gt;=0),SUM(C348)-SUM(D348),""))</x:f>
      </x:c>
      <x:c r="F348" s="38"/>
      <x:c r="G348" s="50"/>
      <x:c r="H348" s="53" t="str">
        <x:f>IF(COUNTA(A348:D348,F348:G348)=0,"",IF(OR(A348="",B348=""),"Compte / libellé requis",IF(NOT(AND(LEN(TRIM(A348))&gt;=3,OR(LEFT(TRIM(A348),1)="1",LEFT(TRIM(A348),1)="2",LEFT(TRIM(A348),1)="3",LEFT(TRIM(A348),1)="4",LEFT(TRIM(A348),1)="5",LEFT(TRIM(A348),1)="6",LEFT(TRIM(A348),1)="7",LEFT(TRIM(A348),1)="8",LEFT(TRIM(A348),1)="9"))),"Compte à corriger",IF(NOT(AND(OR(C348="",ISNUMBER(C348)),OR(D348="",ISNUMBER(D348)),COUNT(C348:D348)&gt;0,C348&gt;=0,D348&gt;=0)),"Soldes à corriger",IF(COUNTIFS($A$14:$A$513,A348,$B$14:$B$513,B348,$C$14:$C$513,C348,$D$14:$D$513,D348,$F$14:$F$513,F348,$G$14:$G$513,G348)&gt;1,"Doublon exact",IF(AND(F348&lt;&gt;"",F348&lt;&gt;"Charge TS",F348&lt;&gt;"Dette TS",F348&lt;&gt;"Autre"),"Choix à corriger",IF(AND(F348="Charge TS",LEFT(TRIM(A348),4)&lt;&gt;"6311"),"Compte charge incohérent",IF(AND(F348="Dette TS",LEFT(TRIM(A348),3)&lt;&gt;"447"),"Compte dette incohérent",IF(AND(OR(LEFT(TRIM(A348),4)="6311",LEFT(TRIM(A348),3)="447"),F348=""),"TS à qualifier","Prêt")))))))))</x:f>
      </x:c>
    </x:row>
    <x:row r="349" ht="35" customHeight="1">
      <x:c r="A349" s="41"/>
      <x:c r="B349" s="50"/>
      <x:c r="C349" s="45"/>
      <x:c r="D349" s="45"/>
      <x:c r="E349" s="46" t="str">
        <x:f>IF(COUNTA(A349:D349)=0,"",IF(AND(OR(C349="",ISNUMBER(C349)),OR(D349="",ISNUMBER(D349)),COUNT(C349:D349)&gt;0,C349&gt;=0,D349&gt;=0),SUM(C349)-SUM(D349),""))</x:f>
      </x:c>
      <x:c r="F349" s="38"/>
      <x:c r="G349" s="50"/>
      <x:c r="H349" s="53" t="str">
        <x:f>IF(COUNTA(A349:D349,F349:G349)=0,"",IF(OR(A349="",B349=""),"Compte / libellé requis",IF(NOT(AND(LEN(TRIM(A349))&gt;=3,OR(LEFT(TRIM(A349),1)="1",LEFT(TRIM(A349),1)="2",LEFT(TRIM(A349),1)="3",LEFT(TRIM(A349),1)="4",LEFT(TRIM(A349),1)="5",LEFT(TRIM(A349),1)="6",LEFT(TRIM(A349),1)="7",LEFT(TRIM(A349),1)="8",LEFT(TRIM(A349),1)="9"))),"Compte à corriger",IF(NOT(AND(OR(C349="",ISNUMBER(C349)),OR(D349="",ISNUMBER(D349)),COUNT(C349:D349)&gt;0,C349&gt;=0,D349&gt;=0)),"Soldes à corriger",IF(COUNTIFS($A$14:$A$513,A349,$B$14:$B$513,B349,$C$14:$C$513,C349,$D$14:$D$513,D349,$F$14:$F$513,F349,$G$14:$G$513,G349)&gt;1,"Doublon exact",IF(AND(F349&lt;&gt;"",F349&lt;&gt;"Charge TS",F349&lt;&gt;"Dette TS",F349&lt;&gt;"Autre"),"Choix à corriger",IF(AND(F349="Charge TS",LEFT(TRIM(A349),4)&lt;&gt;"6311"),"Compte charge incohérent",IF(AND(F349="Dette TS",LEFT(TRIM(A349),3)&lt;&gt;"447"),"Compte dette incohérent",IF(AND(OR(LEFT(TRIM(A349),4)="6311",LEFT(TRIM(A349),3)="447"),F349=""),"TS à qualifier","Prêt")))))))))</x:f>
      </x:c>
    </x:row>
    <x:row r="350" ht="35" customHeight="1">
      <x:c r="A350" s="41"/>
      <x:c r="B350" s="50"/>
      <x:c r="C350" s="45"/>
      <x:c r="D350" s="45"/>
      <x:c r="E350" s="46" t="str">
        <x:f>IF(COUNTA(A350:D350)=0,"",IF(AND(OR(C350="",ISNUMBER(C350)),OR(D350="",ISNUMBER(D350)),COUNT(C350:D350)&gt;0,C350&gt;=0,D350&gt;=0),SUM(C350)-SUM(D350),""))</x:f>
      </x:c>
      <x:c r="F350" s="38"/>
      <x:c r="G350" s="50"/>
      <x:c r="H350" s="53" t="str">
        <x:f>IF(COUNTA(A350:D350,F350:G350)=0,"",IF(OR(A350="",B350=""),"Compte / libellé requis",IF(NOT(AND(LEN(TRIM(A350))&gt;=3,OR(LEFT(TRIM(A350),1)="1",LEFT(TRIM(A350),1)="2",LEFT(TRIM(A350),1)="3",LEFT(TRIM(A350),1)="4",LEFT(TRIM(A350),1)="5",LEFT(TRIM(A350),1)="6",LEFT(TRIM(A350),1)="7",LEFT(TRIM(A350),1)="8",LEFT(TRIM(A350),1)="9"))),"Compte à corriger",IF(NOT(AND(OR(C350="",ISNUMBER(C350)),OR(D350="",ISNUMBER(D350)),COUNT(C350:D350)&gt;0,C350&gt;=0,D350&gt;=0)),"Soldes à corriger",IF(COUNTIFS($A$14:$A$513,A350,$B$14:$B$513,B350,$C$14:$C$513,C350,$D$14:$D$513,D350,$F$14:$F$513,F350,$G$14:$G$513,G350)&gt;1,"Doublon exact",IF(AND(F350&lt;&gt;"",F350&lt;&gt;"Charge TS",F350&lt;&gt;"Dette TS",F350&lt;&gt;"Autre"),"Choix à corriger",IF(AND(F350="Charge TS",LEFT(TRIM(A350),4)&lt;&gt;"6311"),"Compte charge incohérent",IF(AND(F350="Dette TS",LEFT(TRIM(A350),3)&lt;&gt;"447"),"Compte dette incohérent",IF(AND(OR(LEFT(TRIM(A350),4)="6311",LEFT(TRIM(A350),3)="447"),F350=""),"TS à qualifier","Prêt")))))))))</x:f>
      </x:c>
    </x:row>
    <x:row r="351" ht="35" customHeight="1">
      <x:c r="A351" s="41"/>
      <x:c r="B351" s="50"/>
      <x:c r="C351" s="45"/>
      <x:c r="D351" s="45"/>
      <x:c r="E351" s="46" t="str">
        <x:f>IF(COUNTA(A351:D351)=0,"",IF(AND(OR(C351="",ISNUMBER(C351)),OR(D351="",ISNUMBER(D351)),COUNT(C351:D351)&gt;0,C351&gt;=0,D351&gt;=0),SUM(C351)-SUM(D351),""))</x:f>
      </x:c>
      <x:c r="F351" s="38"/>
      <x:c r="G351" s="50"/>
      <x:c r="H351" s="53" t="str">
        <x:f>IF(COUNTA(A351:D351,F351:G351)=0,"",IF(OR(A351="",B351=""),"Compte / libellé requis",IF(NOT(AND(LEN(TRIM(A351))&gt;=3,OR(LEFT(TRIM(A351),1)="1",LEFT(TRIM(A351),1)="2",LEFT(TRIM(A351),1)="3",LEFT(TRIM(A351),1)="4",LEFT(TRIM(A351),1)="5",LEFT(TRIM(A351),1)="6",LEFT(TRIM(A351),1)="7",LEFT(TRIM(A351),1)="8",LEFT(TRIM(A351),1)="9"))),"Compte à corriger",IF(NOT(AND(OR(C351="",ISNUMBER(C351)),OR(D351="",ISNUMBER(D351)),COUNT(C351:D351)&gt;0,C351&gt;=0,D351&gt;=0)),"Soldes à corriger",IF(COUNTIFS($A$14:$A$513,A351,$B$14:$B$513,B351,$C$14:$C$513,C351,$D$14:$D$513,D351,$F$14:$F$513,F351,$G$14:$G$513,G351)&gt;1,"Doublon exact",IF(AND(F351&lt;&gt;"",F351&lt;&gt;"Charge TS",F351&lt;&gt;"Dette TS",F351&lt;&gt;"Autre"),"Choix à corriger",IF(AND(F351="Charge TS",LEFT(TRIM(A351),4)&lt;&gt;"6311"),"Compte charge incohérent",IF(AND(F351="Dette TS",LEFT(TRIM(A351),3)&lt;&gt;"447"),"Compte dette incohérent",IF(AND(OR(LEFT(TRIM(A351),4)="6311",LEFT(TRIM(A351),3)="447"),F351=""),"TS à qualifier","Prêt")))))))))</x:f>
      </x:c>
    </x:row>
    <x:row r="352" ht="35" customHeight="1">
      <x:c r="A352" s="41"/>
      <x:c r="B352" s="50"/>
      <x:c r="C352" s="45"/>
      <x:c r="D352" s="45"/>
      <x:c r="E352" s="46" t="str">
        <x:f>IF(COUNTA(A352:D352)=0,"",IF(AND(OR(C352="",ISNUMBER(C352)),OR(D352="",ISNUMBER(D352)),COUNT(C352:D352)&gt;0,C352&gt;=0,D352&gt;=0),SUM(C352)-SUM(D352),""))</x:f>
      </x:c>
      <x:c r="F352" s="38"/>
      <x:c r="G352" s="50"/>
      <x:c r="H352" s="53" t="str">
        <x:f>IF(COUNTA(A352:D352,F352:G352)=0,"",IF(OR(A352="",B352=""),"Compte / libellé requis",IF(NOT(AND(LEN(TRIM(A352))&gt;=3,OR(LEFT(TRIM(A352),1)="1",LEFT(TRIM(A352),1)="2",LEFT(TRIM(A352),1)="3",LEFT(TRIM(A352),1)="4",LEFT(TRIM(A352),1)="5",LEFT(TRIM(A352),1)="6",LEFT(TRIM(A352),1)="7",LEFT(TRIM(A352),1)="8",LEFT(TRIM(A352),1)="9"))),"Compte à corriger",IF(NOT(AND(OR(C352="",ISNUMBER(C352)),OR(D352="",ISNUMBER(D352)),COUNT(C352:D352)&gt;0,C352&gt;=0,D352&gt;=0)),"Soldes à corriger",IF(COUNTIFS($A$14:$A$513,A352,$B$14:$B$513,B352,$C$14:$C$513,C352,$D$14:$D$513,D352,$F$14:$F$513,F352,$G$14:$G$513,G352)&gt;1,"Doublon exact",IF(AND(F352&lt;&gt;"",F352&lt;&gt;"Charge TS",F352&lt;&gt;"Dette TS",F352&lt;&gt;"Autre"),"Choix à corriger",IF(AND(F352="Charge TS",LEFT(TRIM(A352),4)&lt;&gt;"6311"),"Compte charge incohérent",IF(AND(F352="Dette TS",LEFT(TRIM(A352),3)&lt;&gt;"447"),"Compte dette incohérent",IF(AND(OR(LEFT(TRIM(A352),4)="6311",LEFT(TRIM(A352),3)="447"),F352=""),"TS à qualifier","Prêt")))))))))</x:f>
      </x:c>
    </x:row>
    <x:row r="353" ht="35" customHeight="1">
      <x:c r="A353" s="41"/>
      <x:c r="B353" s="50"/>
      <x:c r="C353" s="45"/>
      <x:c r="D353" s="45"/>
      <x:c r="E353" s="46" t="str">
        <x:f>IF(COUNTA(A353:D353)=0,"",IF(AND(OR(C353="",ISNUMBER(C353)),OR(D353="",ISNUMBER(D353)),COUNT(C353:D353)&gt;0,C353&gt;=0,D353&gt;=0),SUM(C353)-SUM(D353),""))</x:f>
      </x:c>
      <x:c r="F353" s="38"/>
      <x:c r="G353" s="50"/>
      <x:c r="H353" s="53" t="str">
        <x:f>IF(COUNTA(A353:D353,F353:G353)=0,"",IF(OR(A353="",B353=""),"Compte / libellé requis",IF(NOT(AND(LEN(TRIM(A353))&gt;=3,OR(LEFT(TRIM(A353),1)="1",LEFT(TRIM(A353),1)="2",LEFT(TRIM(A353),1)="3",LEFT(TRIM(A353),1)="4",LEFT(TRIM(A353),1)="5",LEFT(TRIM(A353),1)="6",LEFT(TRIM(A353),1)="7",LEFT(TRIM(A353),1)="8",LEFT(TRIM(A353),1)="9"))),"Compte à corriger",IF(NOT(AND(OR(C353="",ISNUMBER(C353)),OR(D353="",ISNUMBER(D353)),COUNT(C353:D353)&gt;0,C353&gt;=0,D353&gt;=0)),"Soldes à corriger",IF(COUNTIFS($A$14:$A$513,A353,$B$14:$B$513,B353,$C$14:$C$513,C353,$D$14:$D$513,D353,$F$14:$F$513,F353,$G$14:$G$513,G353)&gt;1,"Doublon exact",IF(AND(F353&lt;&gt;"",F353&lt;&gt;"Charge TS",F353&lt;&gt;"Dette TS",F353&lt;&gt;"Autre"),"Choix à corriger",IF(AND(F353="Charge TS",LEFT(TRIM(A353),4)&lt;&gt;"6311"),"Compte charge incohérent",IF(AND(F353="Dette TS",LEFT(TRIM(A353),3)&lt;&gt;"447"),"Compte dette incohérent",IF(AND(OR(LEFT(TRIM(A353),4)="6311",LEFT(TRIM(A353),3)="447"),F353=""),"TS à qualifier","Prêt")))))))))</x:f>
      </x:c>
    </x:row>
    <x:row r="354" ht="35" customHeight="1">
      <x:c r="A354" s="41"/>
      <x:c r="B354" s="50"/>
      <x:c r="C354" s="45"/>
      <x:c r="D354" s="45"/>
      <x:c r="E354" s="46" t="str">
        <x:f>IF(COUNTA(A354:D354)=0,"",IF(AND(OR(C354="",ISNUMBER(C354)),OR(D354="",ISNUMBER(D354)),COUNT(C354:D354)&gt;0,C354&gt;=0,D354&gt;=0),SUM(C354)-SUM(D354),""))</x:f>
      </x:c>
      <x:c r="F354" s="38"/>
      <x:c r="G354" s="50"/>
      <x:c r="H354" s="53" t="str">
        <x:f>IF(COUNTA(A354:D354,F354:G354)=0,"",IF(OR(A354="",B354=""),"Compte / libellé requis",IF(NOT(AND(LEN(TRIM(A354))&gt;=3,OR(LEFT(TRIM(A354),1)="1",LEFT(TRIM(A354),1)="2",LEFT(TRIM(A354),1)="3",LEFT(TRIM(A354),1)="4",LEFT(TRIM(A354),1)="5",LEFT(TRIM(A354),1)="6",LEFT(TRIM(A354),1)="7",LEFT(TRIM(A354),1)="8",LEFT(TRIM(A354),1)="9"))),"Compte à corriger",IF(NOT(AND(OR(C354="",ISNUMBER(C354)),OR(D354="",ISNUMBER(D354)),COUNT(C354:D354)&gt;0,C354&gt;=0,D354&gt;=0)),"Soldes à corriger",IF(COUNTIFS($A$14:$A$513,A354,$B$14:$B$513,B354,$C$14:$C$513,C354,$D$14:$D$513,D354,$F$14:$F$513,F354,$G$14:$G$513,G354)&gt;1,"Doublon exact",IF(AND(F354&lt;&gt;"",F354&lt;&gt;"Charge TS",F354&lt;&gt;"Dette TS",F354&lt;&gt;"Autre"),"Choix à corriger",IF(AND(F354="Charge TS",LEFT(TRIM(A354),4)&lt;&gt;"6311"),"Compte charge incohérent",IF(AND(F354="Dette TS",LEFT(TRIM(A354),3)&lt;&gt;"447"),"Compte dette incohérent",IF(AND(OR(LEFT(TRIM(A354),4)="6311",LEFT(TRIM(A354),3)="447"),F354=""),"TS à qualifier","Prêt")))))))))</x:f>
      </x:c>
    </x:row>
    <x:row r="355" ht="35" customHeight="1">
      <x:c r="A355" s="41"/>
      <x:c r="B355" s="50"/>
      <x:c r="C355" s="45"/>
      <x:c r="D355" s="45"/>
      <x:c r="E355" s="46" t="str">
        <x:f>IF(COUNTA(A355:D355)=0,"",IF(AND(OR(C355="",ISNUMBER(C355)),OR(D355="",ISNUMBER(D355)),COUNT(C355:D355)&gt;0,C355&gt;=0,D355&gt;=0),SUM(C355)-SUM(D355),""))</x:f>
      </x:c>
      <x:c r="F355" s="38"/>
      <x:c r="G355" s="50"/>
      <x:c r="H355" s="53" t="str">
        <x:f>IF(COUNTA(A355:D355,F355:G355)=0,"",IF(OR(A355="",B355=""),"Compte / libellé requis",IF(NOT(AND(LEN(TRIM(A355))&gt;=3,OR(LEFT(TRIM(A355),1)="1",LEFT(TRIM(A355),1)="2",LEFT(TRIM(A355),1)="3",LEFT(TRIM(A355),1)="4",LEFT(TRIM(A355),1)="5",LEFT(TRIM(A355),1)="6",LEFT(TRIM(A355),1)="7",LEFT(TRIM(A355),1)="8",LEFT(TRIM(A355),1)="9"))),"Compte à corriger",IF(NOT(AND(OR(C355="",ISNUMBER(C355)),OR(D355="",ISNUMBER(D355)),COUNT(C355:D355)&gt;0,C355&gt;=0,D355&gt;=0)),"Soldes à corriger",IF(COUNTIFS($A$14:$A$513,A355,$B$14:$B$513,B355,$C$14:$C$513,C355,$D$14:$D$513,D355,$F$14:$F$513,F355,$G$14:$G$513,G355)&gt;1,"Doublon exact",IF(AND(F355&lt;&gt;"",F355&lt;&gt;"Charge TS",F355&lt;&gt;"Dette TS",F355&lt;&gt;"Autre"),"Choix à corriger",IF(AND(F355="Charge TS",LEFT(TRIM(A355),4)&lt;&gt;"6311"),"Compte charge incohérent",IF(AND(F355="Dette TS",LEFT(TRIM(A355),3)&lt;&gt;"447"),"Compte dette incohérent",IF(AND(OR(LEFT(TRIM(A355),4)="6311",LEFT(TRIM(A355),3)="447"),F355=""),"TS à qualifier","Prêt")))))))))</x:f>
      </x:c>
    </x:row>
    <x:row r="356" ht="35" customHeight="1">
      <x:c r="A356" s="41"/>
      <x:c r="B356" s="50"/>
      <x:c r="C356" s="45"/>
      <x:c r="D356" s="45"/>
      <x:c r="E356" s="46" t="str">
        <x:f>IF(COUNTA(A356:D356)=0,"",IF(AND(OR(C356="",ISNUMBER(C356)),OR(D356="",ISNUMBER(D356)),COUNT(C356:D356)&gt;0,C356&gt;=0,D356&gt;=0),SUM(C356)-SUM(D356),""))</x:f>
      </x:c>
      <x:c r="F356" s="38"/>
      <x:c r="G356" s="50"/>
      <x:c r="H356" s="53" t="str">
        <x:f>IF(COUNTA(A356:D356,F356:G356)=0,"",IF(OR(A356="",B356=""),"Compte / libellé requis",IF(NOT(AND(LEN(TRIM(A356))&gt;=3,OR(LEFT(TRIM(A356),1)="1",LEFT(TRIM(A356),1)="2",LEFT(TRIM(A356),1)="3",LEFT(TRIM(A356),1)="4",LEFT(TRIM(A356),1)="5",LEFT(TRIM(A356),1)="6",LEFT(TRIM(A356),1)="7",LEFT(TRIM(A356),1)="8",LEFT(TRIM(A356),1)="9"))),"Compte à corriger",IF(NOT(AND(OR(C356="",ISNUMBER(C356)),OR(D356="",ISNUMBER(D356)),COUNT(C356:D356)&gt;0,C356&gt;=0,D356&gt;=0)),"Soldes à corriger",IF(COUNTIFS($A$14:$A$513,A356,$B$14:$B$513,B356,$C$14:$C$513,C356,$D$14:$D$513,D356,$F$14:$F$513,F356,$G$14:$G$513,G356)&gt;1,"Doublon exact",IF(AND(F356&lt;&gt;"",F356&lt;&gt;"Charge TS",F356&lt;&gt;"Dette TS",F356&lt;&gt;"Autre"),"Choix à corriger",IF(AND(F356="Charge TS",LEFT(TRIM(A356),4)&lt;&gt;"6311"),"Compte charge incohérent",IF(AND(F356="Dette TS",LEFT(TRIM(A356),3)&lt;&gt;"447"),"Compte dette incohérent",IF(AND(OR(LEFT(TRIM(A356),4)="6311",LEFT(TRIM(A356),3)="447"),F356=""),"TS à qualifier","Prêt")))))))))</x:f>
      </x:c>
    </x:row>
    <x:row r="357" ht="35" customHeight="1">
      <x:c r="A357" s="41"/>
      <x:c r="B357" s="50"/>
      <x:c r="C357" s="45"/>
      <x:c r="D357" s="45"/>
      <x:c r="E357" s="46" t="str">
        <x:f>IF(COUNTA(A357:D357)=0,"",IF(AND(OR(C357="",ISNUMBER(C357)),OR(D357="",ISNUMBER(D357)),COUNT(C357:D357)&gt;0,C357&gt;=0,D357&gt;=0),SUM(C357)-SUM(D357),""))</x:f>
      </x:c>
      <x:c r="F357" s="38"/>
      <x:c r="G357" s="50"/>
      <x:c r="H357" s="53" t="str">
        <x:f>IF(COUNTA(A357:D357,F357:G357)=0,"",IF(OR(A357="",B357=""),"Compte / libellé requis",IF(NOT(AND(LEN(TRIM(A357))&gt;=3,OR(LEFT(TRIM(A357),1)="1",LEFT(TRIM(A357),1)="2",LEFT(TRIM(A357),1)="3",LEFT(TRIM(A357),1)="4",LEFT(TRIM(A357),1)="5",LEFT(TRIM(A357),1)="6",LEFT(TRIM(A357),1)="7",LEFT(TRIM(A357),1)="8",LEFT(TRIM(A357),1)="9"))),"Compte à corriger",IF(NOT(AND(OR(C357="",ISNUMBER(C357)),OR(D357="",ISNUMBER(D357)),COUNT(C357:D357)&gt;0,C357&gt;=0,D357&gt;=0)),"Soldes à corriger",IF(COUNTIFS($A$14:$A$513,A357,$B$14:$B$513,B357,$C$14:$C$513,C357,$D$14:$D$513,D357,$F$14:$F$513,F357,$G$14:$G$513,G357)&gt;1,"Doublon exact",IF(AND(F357&lt;&gt;"",F357&lt;&gt;"Charge TS",F357&lt;&gt;"Dette TS",F357&lt;&gt;"Autre"),"Choix à corriger",IF(AND(F357="Charge TS",LEFT(TRIM(A357),4)&lt;&gt;"6311"),"Compte charge incohérent",IF(AND(F357="Dette TS",LEFT(TRIM(A357),3)&lt;&gt;"447"),"Compte dette incohérent",IF(AND(OR(LEFT(TRIM(A357),4)="6311",LEFT(TRIM(A357),3)="447"),F357=""),"TS à qualifier","Prêt")))))))))</x:f>
      </x:c>
    </x:row>
    <x:row r="358" ht="35" customHeight="1">
      <x:c r="A358" s="41"/>
      <x:c r="B358" s="50"/>
      <x:c r="C358" s="45"/>
      <x:c r="D358" s="45"/>
      <x:c r="E358" s="46" t="str">
        <x:f>IF(COUNTA(A358:D358)=0,"",IF(AND(OR(C358="",ISNUMBER(C358)),OR(D358="",ISNUMBER(D358)),COUNT(C358:D358)&gt;0,C358&gt;=0,D358&gt;=0),SUM(C358)-SUM(D358),""))</x:f>
      </x:c>
      <x:c r="F358" s="38"/>
      <x:c r="G358" s="50"/>
      <x:c r="H358" s="53" t="str">
        <x:f>IF(COUNTA(A358:D358,F358:G358)=0,"",IF(OR(A358="",B358=""),"Compte / libellé requis",IF(NOT(AND(LEN(TRIM(A358))&gt;=3,OR(LEFT(TRIM(A358),1)="1",LEFT(TRIM(A358),1)="2",LEFT(TRIM(A358),1)="3",LEFT(TRIM(A358),1)="4",LEFT(TRIM(A358),1)="5",LEFT(TRIM(A358),1)="6",LEFT(TRIM(A358),1)="7",LEFT(TRIM(A358),1)="8",LEFT(TRIM(A358),1)="9"))),"Compte à corriger",IF(NOT(AND(OR(C358="",ISNUMBER(C358)),OR(D358="",ISNUMBER(D358)),COUNT(C358:D358)&gt;0,C358&gt;=0,D358&gt;=0)),"Soldes à corriger",IF(COUNTIFS($A$14:$A$513,A358,$B$14:$B$513,B358,$C$14:$C$513,C358,$D$14:$D$513,D358,$F$14:$F$513,F358,$G$14:$G$513,G358)&gt;1,"Doublon exact",IF(AND(F358&lt;&gt;"",F358&lt;&gt;"Charge TS",F358&lt;&gt;"Dette TS",F358&lt;&gt;"Autre"),"Choix à corriger",IF(AND(F358="Charge TS",LEFT(TRIM(A358),4)&lt;&gt;"6311"),"Compte charge incohérent",IF(AND(F358="Dette TS",LEFT(TRIM(A358),3)&lt;&gt;"447"),"Compte dette incohérent",IF(AND(OR(LEFT(TRIM(A358),4)="6311",LEFT(TRIM(A358),3)="447"),F358=""),"TS à qualifier","Prêt")))))))))</x:f>
      </x:c>
    </x:row>
    <x:row r="359" ht="35" customHeight="1">
      <x:c r="A359" s="41"/>
      <x:c r="B359" s="50"/>
      <x:c r="C359" s="45"/>
      <x:c r="D359" s="45"/>
      <x:c r="E359" s="46" t="str">
        <x:f>IF(COUNTA(A359:D359)=0,"",IF(AND(OR(C359="",ISNUMBER(C359)),OR(D359="",ISNUMBER(D359)),COUNT(C359:D359)&gt;0,C359&gt;=0,D359&gt;=0),SUM(C359)-SUM(D359),""))</x:f>
      </x:c>
      <x:c r="F359" s="38"/>
      <x:c r="G359" s="50"/>
      <x:c r="H359" s="53" t="str">
        <x:f>IF(COUNTA(A359:D359,F359:G359)=0,"",IF(OR(A359="",B359=""),"Compte / libellé requis",IF(NOT(AND(LEN(TRIM(A359))&gt;=3,OR(LEFT(TRIM(A359),1)="1",LEFT(TRIM(A359),1)="2",LEFT(TRIM(A359),1)="3",LEFT(TRIM(A359),1)="4",LEFT(TRIM(A359),1)="5",LEFT(TRIM(A359),1)="6",LEFT(TRIM(A359),1)="7",LEFT(TRIM(A359),1)="8",LEFT(TRIM(A359),1)="9"))),"Compte à corriger",IF(NOT(AND(OR(C359="",ISNUMBER(C359)),OR(D359="",ISNUMBER(D359)),COUNT(C359:D359)&gt;0,C359&gt;=0,D359&gt;=0)),"Soldes à corriger",IF(COUNTIFS($A$14:$A$513,A359,$B$14:$B$513,B359,$C$14:$C$513,C359,$D$14:$D$513,D359,$F$14:$F$513,F359,$G$14:$G$513,G359)&gt;1,"Doublon exact",IF(AND(F359&lt;&gt;"",F359&lt;&gt;"Charge TS",F359&lt;&gt;"Dette TS",F359&lt;&gt;"Autre"),"Choix à corriger",IF(AND(F359="Charge TS",LEFT(TRIM(A359),4)&lt;&gt;"6311"),"Compte charge incohérent",IF(AND(F359="Dette TS",LEFT(TRIM(A359),3)&lt;&gt;"447"),"Compte dette incohérent",IF(AND(OR(LEFT(TRIM(A359),4)="6311",LEFT(TRIM(A359),3)="447"),F359=""),"TS à qualifier","Prêt")))))))))</x:f>
      </x:c>
    </x:row>
    <x:row r="360" ht="35" customHeight="1">
      <x:c r="A360" s="41"/>
      <x:c r="B360" s="50"/>
      <x:c r="C360" s="45"/>
      <x:c r="D360" s="45"/>
      <x:c r="E360" s="46" t="str">
        <x:f>IF(COUNTA(A360:D360)=0,"",IF(AND(OR(C360="",ISNUMBER(C360)),OR(D360="",ISNUMBER(D360)),COUNT(C360:D360)&gt;0,C360&gt;=0,D360&gt;=0),SUM(C360)-SUM(D360),""))</x:f>
      </x:c>
      <x:c r="F360" s="38"/>
      <x:c r="G360" s="50"/>
      <x:c r="H360" s="53" t="str">
        <x:f>IF(COUNTA(A360:D360,F360:G360)=0,"",IF(OR(A360="",B360=""),"Compte / libellé requis",IF(NOT(AND(LEN(TRIM(A360))&gt;=3,OR(LEFT(TRIM(A360),1)="1",LEFT(TRIM(A360),1)="2",LEFT(TRIM(A360),1)="3",LEFT(TRIM(A360),1)="4",LEFT(TRIM(A360),1)="5",LEFT(TRIM(A360),1)="6",LEFT(TRIM(A360),1)="7",LEFT(TRIM(A360),1)="8",LEFT(TRIM(A360),1)="9"))),"Compte à corriger",IF(NOT(AND(OR(C360="",ISNUMBER(C360)),OR(D360="",ISNUMBER(D360)),COUNT(C360:D360)&gt;0,C360&gt;=0,D360&gt;=0)),"Soldes à corriger",IF(COUNTIFS($A$14:$A$513,A360,$B$14:$B$513,B360,$C$14:$C$513,C360,$D$14:$D$513,D360,$F$14:$F$513,F360,$G$14:$G$513,G360)&gt;1,"Doublon exact",IF(AND(F360&lt;&gt;"",F360&lt;&gt;"Charge TS",F360&lt;&gt;"Dette TS",F360&lt;&gt;"Autre"),"Choix à corriger",IF(AND(F360="Charge TS",LEFT(TRIM(A360),4)&lt;&gt;"6311"),"Compte charge incohérent",IF(AND(F360="Dette TS",LEFT(TRIM(A360),3)&lt;&gt;"447"),"Compte dette incohérent",IF(AND(OR(LEFT(TRIM(A360),4)="6311",LEFT(TRIM(A360),3)="447"),F360=""),"TS à qualifier","Prêt")))))))))</x:f>
      </x:c>
    </x:row>
    <x:row r="361" ht="35" customHeight="1">
      <x:c r="A361" s="41"/>
      <x:c r="B361" s="50"/>
      <x:c r="C361" s="45"/>
      <x:c r="D361" s="45"/>
      <x:c r="E361" s="46" t="str">
        <x:f>IF(COUNTA(A361:D361)=0,"",IF(AND(OR(C361="",ISNUMBER(C361)),OR(D361="",ISNUMBER(D361)),COUNT(C361:D361)&gt;0,C361&gt;=0,D361&gt;=0),SUM(C361)-SUM(D361),""))</x:f>
      </x:c>
      <x:c r="F361" s="38"/>
      <x:c r="G361" s="50"/>
      <x:c r="H361" s="53" t="str">
        <x:f>IF(COUNTA(A361:D361,F361:G361)=0,"",IF(OR(A361="",B361=""),"Compte / libellé requis",IF(NOT(AND(LEN(TRIM(A361))&gt;=3,OR(LEFT(TRIM(A361),1)="1",LEFT(TRIM(A361),1)="2",LEFT(TRIM(A361),1)="3",LEFT(TRIM(A361),1)="4",LEFT(TRIM(A361),1)="5",LEFT(TRIM(A361),1)="6",LEFT(TRIM(A361),1)="7",LEFT(TRIM(A361),1)="8",LEFT(TRIM(A361),1)="9"))),"Compte à corriger",IF(NOT(AND(OR(C361="",ISNUMBER(C361)),OR(D361="",ISNUMBER(D361)),COUNT(C361:D361)&gt;0,C361&gt;=0,D361&gt;=0)),"Soldes à corriger",IF(COUNTIFS($A$14:$A$513,A361,$B$14:$B$513,B361,$C$14:$C$513,C361,$D$14:$D$513,D361,$F$14:$F$513,F361,$G$14:$G$513,G361)&gt;1,"Doublon exact",IF(AND(F361&lt;&gt;"",F361&lt;&gt;"Charge TS",F361&lt;&gt;"Dette TS",F361&lt;&gt;"Autre"),"Choix à corriger",IF(AND(F361="Charge TS",LEFT(TRIM(A361),4)&lt;&gt;"6311"),"Compte charge incohérent",IF(AND(F361="Dette TS",LEFT(TRIM(A361),3)&lt;&gt;"447"),"Compte dette incohérent",IF(AND(OR(LEFT(TRIM(A361),4)="6311",LEFT(TRIM(A361),3)="447"),F361=""),"TS à qualifier","Prêt")))))))))</x:f>
      </x:c>
    </x:row>
    <x:row r="362" ht="35" customHeight="1">
      <x:c r="A362" s="41"/>
      <x:c r="B362" s="50"/>
      <x:c r="C362" s="45"/>
      <x:c r="D362" s="45"/>
      <x:c r="E362" s="46" t="str">
        <x:f>IF(COUNTA(A362:D362)=0,"",IF(AND(OR(C362="",ISNUMBER(C362)),OR(D362="",ISNUMBER(D362)),COUNT(C362:D362)&gt;0,C362&gt;=0,D362&gt;=0),SUM(C362)-SUM(D362),""))</x:f>
      </x:c>
      <x:c r="F362" s="38"/>
      <x:c r="G362" s="50"/>
      <x:c r="H362" s="53" t="str">
        <x:f>IF(COUNTA(A362:D362,F362:G362)=0,"",IF(OR(A362="",B362=""),"Compte / libellé requis",IF(NOT(AND(LEN(TRIM(A362))&gt;=3,OR(LEFT(TRIM(A362),1)="1",LEFT(TRIM(A362),1)="2",LEFT(TRIM(A362),1)="3",LEFT(TRIM(A362),1)="4",LEFT(TRIM(A362),1)="5",LEFT(TRIM(A362),1)="6",LEFT(TRIM(A362),1)="7",LEFT(TRIM(A362),1)="8",LEFT(TRIM(A362),1)="9"))),"Compte à corriger",IF(NOT(AND(OR(C362="",ISNUMBER(C362)),OR(D362="",ISNUMBER(D362)),COUNT(C362:D362)&gt;0,C362&gt;=0,D362&gt;=0)),"Soldes à corriger",IF(COUNTIFS($A$14:$A$513,A362,$B$14:$B$513,B362,$C$14:$C$513,C362,$D$14:$D$513,D362,$F$14:$F$513,F362,$G$14:$G$513,G362)&gt;1,"Doublon exact",IF(AND(F362&lt;&gt;"",F362&lt;&gt;"Charge TS",F362&lt;&gt;"Dette TS",F362&lt;&gt;"Autre"),"Choix à corriger",IF(AND(F362="Charge TS",LEFT(TRIM(A362),4)&lt;&gt;"6311"),"Compte charge incohérent",IF(AND(F362="Dette TS",LEFT(TRIM(A362),3)&lt;&gt;"447"),"Compte dette incohérent",IF(AND(OR(LEFT(TRIM(A362),4)="6311",LEFT(TRIM(A362),3)="447"),F362=""),"TS à qualifier","Prêt")))))))))</x:f>
      </x:c>
    </x:row>
    <x:row r="363" ht="35" customHeight="1">
      <x:c r="A363" s="41"/>
      <x:c r="B363" s="50"/>
      <x:c r="C363" s="45"/>
      <x:c r="D363" s="45"/>
      <x:c r="E363" s="46" t="str">
        <x:f>IF(COUNTA(A363:D363)=0,"",IF(AND(OR(C363="",ISNUMBER(C363)),OR(D363="",ISNUMBER(D363)),COUNT(C363:D363)&gt;0,C363&gt;=0,D363&gt;=0),SUM(C363)-SUM(D363),""))</x:f>
      </x:c>
      <x:c r="F363" s="38"/>
      <x:c r="G363" s="50"/>
      <x:c r="H363" s="53" t="str">
        <x:f>IF(COUNTA(A363:D363,F363:G363)=0,"",IF(OR(A363="",B363=""),"Compte / libellé requis",IF(NOT(AND(LEN(TRIM(A363))&gt;=3,OR(LEFT(TRIM(A363),1)="1",LEFT(TRIM(A363),1)="2",LEFT(TRIM(A363),1)="3",LEFT(TRIM(A363),1)="4",LEFT(TRIM(A363),1)="5",LEFT(TRIM(A363),1)="6",LEFT(TRIM(A363),1)="7",LEFT(TRIM(A363),1)="8",LEFT(TRIM(A363),1)="9"))),"Compte à corriger",IF(NOT(AND(OR(C363="",ISNUMBER(C363)),OR(D363="",ISNUMBER(D363)),COUNT(C363:D363)&gt;0,C363&gt;=0,D363&gt;=0)),"Soldes à corriger",IF(COUNTIFS($A$14:$A$513,A363,$B$14:$B$513,B363,$C$14:$C$513,C363,$D$14:$D$513,D363,$F$14:$F$513,F363,$G$14:$G$513,G363)&gt;1,"Doublon exact",IF(AND(F363&lt;&gt;"",F363&lt;&gt;"Charge TS",F363&lt;&gt;"Dette TS",F363&lt;&gt;"Autre"),"Choix à corriger",IF(AND(F363="Charge TS",LEFT(TRIM(A363),4)&lt;&gt;"6311"),"Compte charge incohérent",IF(AND(F363="Dette TS",LEFT(TRIM(A363),3)&lt;&gt;"447"),"Compte dette incohérent",IF(AND(OR(LEFT(TRIM(A363),4)="6311",LEFT(TRIM(A363),3)="447"),F363=""),"TS à qualifier","Prêt")))))))))</x:f>
      </x:c>
    </x:row>
    <x:row r="364" ht="35" customHeight="1">
      <x:c r="A364" s="41"/>
      <x:c r="B364" s="50"/>
      <x:c r="C364" s="45"/>
      <x:c r="D364" s="45"/>
      <x:c r="E364" s="46" t="str">
        <x:f>IF(COUNTA(A364:D364)=0,"",IF(AND(OR(C364="",ISNUMBER(C364)),OR(D364="",ISNUMBER(D364)),COUNT(C364:D364)&gt;0,C364&gt;=0,D364&gt;=0),SUM(C364)-SUM(D364),""))</x:f>
      </x:c>
      <x:c r="F364" s="38"/>
      <x:c r="G364" s="50"/>
      <x:c r="H364" s="53" t="str">
        <x:f>IF(COUNTA(A364:D364,F364:G364)=0,"",IF(OR(A364="",B364=""),"Compte / libellé requis",IF(NOT(AND(LEN(TRIM(A364))&gt;=3,OR(LEFT(TRIM(A364),1)="1",LEFT(TRIM(A364),1)="2",LEFT(TRIM(A364),1)="3",LEFT(TRIM(A364),1)="4",LEFT(TRIM(A364),1)="5",LEFT(TRIM(A364),1)="6",LEFT(TRIM(A364),1)="7",LEFT(TRIM(A364),1)="8",LEFT(TRIM(A364),1)="9"))),"Compte à corriger",IF(NOT(AND(OR(C364="",ISNUMBER(C364)),OR(D364="",ISNUMBER(D364)),COUNT(C364:D364)&gt;0,C364&gt;=0,D364&gt;=0)),"Soldes à corriger",IF(COUNTIFS($A$14:$A$513,A364,$B$14:$B$513,B364,$C$14:$C$513,C364,$D$14:$D$513,D364,$F$14:$F$513,F364,$G$14:$G$513,G364)&gt;1,"Doublon exact",IF(AND(F364&lt;&gt;"",F364&lt;&gt;"Charge TS",F364&lt;&gt;"Dette TS",F364&lt;&gt;"Autre"),"Choix à corriger",IF(AND(F364="Charge TS",LEFT(TRIM(A364),4)&lt;&gt;"6311"),"Compte charge incohérent",IF(AND(F364="Dette TS",LEFT(TRIM(A364),3)&lt;&gt;"447"),"Compte dette incohérent",IF(AND(OR(LEFT(TRIM(A364),4)="6311",LEFT(TRIM(A364),3)="447"),F364=""),"TS à qualifier","Prêt")))))))))</x:f>
      </x:c>
    </x:row>
    <x:row r="365" ht="35" customHeight="1">
      <x:c r="A365" s="41"/>
      <x:c r="B365" s="50"/>
      <x:c r="C365" s="45"/>
      <x:c r="D365" s="45"/>
      <x:c r="E365" s="46" t="str">
        <x:f>IF(COUNTA(A365:D365)=0,"",IF(AND(OR(C365="",ISNUMBER(C365)),OR(D365="",ISNUMBER(D365)),COUNT(C365:D365)&gt;0,C365&gt;=0,D365&gt;=0),SUM(C365)-SUM(D365),""))</x:f>
      </x:c>
      <x:c r="F365" s="38"/>
      <x:c r="G365" s="50"/>
      <x:c r="H365" s="53" t="str">
        <x:f>IF(COUNTA(A365:D365,F365:G365)=0,"",IF(OR(A365="",B365=""),"Compte / libellé requis",IF(NOT(AND(LEN(TRIM(A365))&gt;=3,OR(LEFT(TRIM(A365),1)="1",LEFT(TRIM(A365),1)="2",LEFT(TRIM(A365),1)="3",LEFT(TRIM(A365),1)="4",LEFT(TRIM(A365),1)="5",LEFT(TRIM(A365),1)="6",LEFT(TRIM(A365),1)="7",LEFT(TRIM(A365),1)="8",LEFT(TRIM(A365),1)="9"))),"Compte à corriger",IF(NOT(AND(OR(C365="",ISNUMBER(C365)),OR(D365="",ISNUMBER(D365)),COUNT(C365:D365)&gt;0,C365&gt;=0,D365&gt;=0)),"Soldes à corriger",IF(COUNTIFS($A$14:$A$513,A365,$B$14:$B$513,B365,$C$14:$C$513,C365,$D$14:$D$513,D365,$F$14:$F$513,F365,$G$14:$G$513,G365)&gt;1,"Doublon exact",IF(AND(F365&lt;&gt;"",F365&lt;&gt;"Charge TS",F365&lt;&gt;"Dette TS",F365&lt;&gt;"Autre"),"Choix à corriger",IF(AND(F365="Charge TS",LEFT(TRIM(A365),4)&lt;&gt;"6311"),"Compte charge incohérent",IF(AND(F365="Dette TS",LEFT(TRIM(A365),3)&lt;&gt;"447"),"Compte dette incohérent",IF(AND(OR(LEFT(TRIM(A365),4)="6311",LEFT(TRIM(A365),3)="447"),F365=""),"TS à qualifier","Prêt")))))))))</x:f>
      </x:c>
    </x:row>
    <x:row r="366" ht="35" customHeight="1">
      <x:c r="A366" s="41"/>
      <x:c r="B366" s="50"/>
      <x:c r="C366" s="45"/>
      <x:c r="D366" s="45"/>
      <x:c r="E366" s="46" t="str">
        <x:f>IF(COUNTA(A366:D366)=0,"",IF(AND(OR(C366="",ISNUMBER(C366)),OR(D366="",ISNUMBER(D366)),COUNT(C366:D366)&gt;0,C366&gt;=0,D366&gt;=0),SUM(C366)-SUM(D366),""))</x:f>
      </x:c>
      <x:c r="F366" s="38"/>
      <x:c r="G366" s="50"/>
      <x:c r="H366" s="53" t="str">
        <x:f>IF(COUNTA(A366:D366,F366:G366)=0,"",IF(OR(A366="",B366=""),"Compte / libellé requis",IF(NOT(AND(LEN(TRIM(A366))&gt;=3,OR(LEFT(TRIM(A366),1)="1",LEFT(TRIM(A366),1)="2",LEFT(TRIM(A366),1)="3",LEFT(TRIM(A366),1)="4",LEFT(TRIM(A366),1)="5",LEFT(TRIM(A366),1)="6",LEFT(TRIM(A366),1)="7",LEFT(TRIM(A366),1)="8",LEFT(TRIM(A366),1)="9"))),"Compte à corriger",IF(NOT(AND(OR(C366="",ISNUMBER(C366)),OR(D366="",ISNUMBER(D366)),COUNT(C366:D366)&gt;0,C366&gt;=0,D366&gt;=0)),"Soldes à corriger",IF(COUNTIFS($A$14:$A$513,A366,$B$14:$B$513,B366,$C$14:$C$513,C366,$D$14:$D$513,D366,$F$14:$F$513,F366,$G$14:$G$513,G366)&gt;1,"Doublon exact",IF(AND(F366&lt;&gt;"",F366&lt;&gt;"Charge TS",F366&lt;&gt;"Dette TS",F366&lt;&gt;"Autre"),"Choix à corriger",IF(AND(F366="Charge TS",LEFT(TRIM(A366),4)&lt;&gt;"6311"),"Compte charge incohérent",IF(AND(F366="Dette TS",LEFT(TRIM(A366),3)&lt;&gt;"447"),"Compte dette incohérent",IF(AND(OR(LEFT(TRIM(A366),4)="6311",LEFT(TRIM(A366),3)="447"),F366=""),"TS à qualifier","Prêt")))))))))</x:f>
      </x:c>
    </x:row>
    <x:row r="367" ht="35" customHeight="1">
      <x:c r="A367" s="41"/>
      <x:c r="B367" s="50"/>
      <x:c r="C367" s="45"/>
      <x:c r="D367" s="45"/>
      <x:c r="E367" s="46" t="str">
        <x:f>IF(COUNTA(A367:D367)=0,"",IF(AND(OR(C367="",ISNUMBER(C367)),OR(D367="",ISNUMBER(D367)),COUNT(C367:D367)&gt;0,C367&gt;=0,D367&gt;=0),SUM(C367)-SUM(D367),""))</x:f>
      </x:c>
      <x:c r="F367" s="38"/>
      <x:c r="G367" s="50"/>
      <x:c r="H367" s="53" t="str">
        <x:f>IF(COUNTA(A367:D367,F367:G367)=0,"",IF(OR(A367="",B367=""),"Compte / libellé requis",IF(NOT(AND(LEN(TRIM(A367))&gt;=3,OR(LEFT(TRIM(A367),1)="1",LEFT(TRIM(A367),1)="2",LEFT(TRIM(A367),1)="3",LEFT(TRIM(A367),1)="4",LEFT(TRIM(A367),1)="5",LEFT(TRIM(A367),1)="6",LEFT(TRIM(A367),1)="7",LEFT(TRIM(A367),1)="8",LEFT(TRIM(A367),1)="9"))),"Compte à corriger",IF(NOT(AND(OR(C367="",ISNUMBER(C367)),OR(D367="",ISNUMBER(D367)),COUNT(C367:D367)&gt;0,C367&gt;=0,D367&gt;=0)),"Soldes à corriger",IF(COUNTIFS($A$14:$A$513,A367,$B$14:$B$513,B367,$C$14:$C$513,C367,$D$14:$D$513,D367,$F$14:$F$513,F367,$G$14:$G$513,G367)&gt;1,"Doublon exact",IF(AND(F367&lt;&gt;"",F367&lt;&gt;"Charge TS",F367&lt;&gt;"Dette TS",F367&lt;&gt;"Autre"),"Choix à corriger",IF(AND(F367="Charge TS",LEFT(TRIM(A367),4)&lt;&gt;"6311"),"Compte charge incohérent",IF(AND(F367="Dette TS",LEFT(TRIM(A367),3)&lt;&gt;"447"),"Compte dette incohérent",IF(AND(OR(LEFT(TRIM(A367),4)="6311",LEFT(TRIM(A367),3)="447"),F367=""),"TS à qualifier","Prêt")))))))))</x:f>
      </x:c>
    </x:row>
    <x:row r="368" ht="35" customHeight="1">
      <x:c r="A368" s="41"/>
      <x:c r="B368" s="50"/>
      <x:c r="C368" s="45"/>
      <x:c r="D368" s="45"/>
      <x:c r="E368" s="46" t="str">
        <x:f>IF(COUNTA(A368:D368)=0,"",IF(AND(OR(C368="",ISNUMBER(C368)),OR(D368="",ISNUMBER(D368)),COUNT(C368:D368)&gt;0,C368&gt;=0,D368&gt;=0),SUM(C368)-SUM(D368),""))</x:f>
      </x:c>
      <x:c r="F368" s="38"/>
      <x:c r="G368" s="50"/>
      <x:c r="H368" s="53" t="str">
        <x:f>IF(COUNTA(A368:D368,F368:G368)=0,"",IF(OR(A368="",B368=""),"Compte / libellé requis",IF(NOT(AND(LEN(TRIM(A368))&gt;=3,OR(LEFT(TRIM(A368),1)="1",LEFT(TRIM(A368),1)="2",LEFT(TRIM(A368),1)="3",LEFT(TRIM(A368),1)="4",LEFT(TRIM(A368),1)="5",LEFT(TRIM(A368),1)="6",LEFT(TRIM(A368),1)="7",LEFT(TRIM(A368),1)="8",LEFT(TRIM(A368),1)="9"))),"Compte à corriger",IF(NOT(AND(OR(C368="",ISNUMBER(C368)),OR(D368="",ISNUMBER(D368)),COUNT(C368:D368)&gt;0,C368&gt;=0,D368&gt;=0)),"Soldes à corriger",IF(COUNTIFS($A$14:$A$513,A368,$B$14:$B$513,B368,$C$14:$C$513,C368,$D$14:$D$513,D368,$F$14:$F$513,F368,$G$14:$G$513,G368)&gt;1,"Doublon exact",IF(AND(F368&lt;&gt;"",F368&lt;&gt;"Charge TS",F368&lt;&gt;"Dette TS",F368&lt;&gt;"Autre"),"Choix à corriger",IF(AND(F368="Charge TS",LEFT(TRIM(A368),4)&lt;&gt;"6311"),"Compte charge incohérent",IF(AND(F368="Dette TS",LEFT(TRIM(A368),3)&lt;&gt;"447"),"Compte dette incohérent",IF(AND(OR(LEFT(TRIM(A368),4)="6311",LEFT(TRIM(A368),3)="447"),F368=""),"TS à qualifier","Prêt")))))))))</x:f>
      </x:c>
    </x:row>
    <x:row r="369" ht="35" customHeight="1">
      <x:c r="A369" s="41"/>
      <x:c r="B369" s="50"/>
      <x:c r="C369" s="45"/>
      <x:c r="D369" s="45"/>
      <x:c r="E369" s="46" t="str">
        <x:f>IF(COUNTA(A369:D369)=0,"",IF(AND(OR(C369="",ISNUMBER(C369)),OR(D369="",ISNUMBER(D369)),COUNT(C369:D369)&gt;0,C369&gt;=0,D369&gt;=0),SUM(C369)-SUM(D369),""))</x:f>
      </x:c>
      <x:c r="F369" s="38"/>
      <x:c r="G369" s="50"/>
      <x:c r="H369" s="53" t="str">
        <x:f>IF(COUNTA(A369:D369,F369:G369)=0,"",IF(OR(A369="",B369=""),"Compte / libellé requis",IF(NOT(AND(LEN(TRIM(A369))&gt;=3,OR(LEFT(TRIM(A369),1)="1",LEFT(TRIM(A369),1)="2",LEFT(TRIM(A369),1)="3",LEFT(TRIM(A369),1)="4",LEFT(TRIM(A369),1)="5",LEFT(TRIM(A369),1)="6",LEFT(TRIM(A369),1)="7",LEFT(TRIM(A369),1)="8",LEFT(TRIM(A369),1)="9"))),"Compte à corriger",IF(NOT(AND(OR(C369="",ISNUMBER(C369)),OR(D369="",ISNUMBER(D369)),COUNT(C369:D369)&gt;0,C369&gt;=0,D369&gt;=0)),"Soldes à corriger",IF(COUNTIFS($A$14:$A$513,A369,$B$14:$B$513,B369,$C$14:$C$513,C369,$D$14:$D$513,D369,$F$14:$F$513,F369,$G$14:$G$513,G369)&gt;1,"Doublon exact",IF(AND(F369&lt;&gt;"",F369&lt;&gt;"Charge TS",F369&lt;&gt;"Dette TS",F369&lt;&gt;"Autre"),"Choix à corriger",IF(AND(F369="Charge TS",LEFT(TRIM(A369),4)&lt;&gt;"6311"),"Compte charge incohérent",IF(AND(F369="Dette TS",LEFT(TRIM(A369),3)&lt;&gt;"447"),"Compte dette incohérent",IF(AND(OR(LEFT(TRIM(A369),4)="6311",LEFT(TRIM(A369),3)="447"),F369=""),"TS à qualifier","Prêt")))))))))</x:f>
      </x:c>
    </x:row>
    <x:row r="370" ht="35" customHeight="1">
      <x:c r="A370" s="41"/>
      <x:c r="B370" s="50"/>
      <x:c r="C370" s="45"/>
      <x:c r="D370" s="45"/>
      <x:c r="E370" s="46" t="str">
        <x:f>IF(COUNTA(A370:D370)=0,"",IF(AND(OR(C370="",ISNUMBER(C370)),OR(D370="",ISNUMBER(D370)),COUNT(C370:D370)&gt;0,C370&gt;=0,D370&gt;=0),SUM(C370)-SUM(D370),""))</x:f>
      </x:c>
      <x:c r="F370" s="38"/>
      <x:c r="G370" s="50"/>
      <x:c r="H370" s="53" t="str">
        <x:f>IF(COUNTA(A370:D370,F370:G370)=0,"",IF(OR(A370="",B370=""),"Compte / libellé requis",IF(NOT(AND(LEN(TRIM(A370))&gt;=3,OR(LEFT(TRIM(A370),1)="1",LEFT(TRIM(A370),1)="2",LEFT(TRIM(A370),1)="3",LEFT(TRIM(A370),1)="4",LEFT(TRIM(A370),1)="5",LEFT(TRIM(A370),1)="6",LEFT(TRIM(A370),1)="7",LEFT(TRIM(A370),1)="8",LEFT(TRIM(A370),1)="9"))),"Compte à corriger",IF(NOT(AND(OR(C370="",ISNUMBER(C370)),OR(D370="",ISNUMBER(D370)),COUNT(C370:D370)&gt;0,C370&gt;=0,D370&gt;=0)),"Soldes à corriger",IF(COUNTIFS($A$14:$A$513,A370,$B$14:$B$513,B370,$C$14:$C$513,C370,$D$14:$D$513,D370,$F$14:$F$513,F370,$G$14:$G$513,G370)&gt;1,"Doublon exact",IF(AND(F370&lt;&gt;"",F370&lt;&gt;"Charge TS",F370&lt;&gt;"Dette TS",F370&lt;&gt;"Autre"),"Choix à corriger",IF(AND(F370="Charge TS",LEFT(TRIM(A370),4)&lt;&gt;"6311"),"Compte charge incohérent",IF(AND(F370="Dette TS",LEFT(TRIM(A370),3)&lt;&gt;"447"),"Compte dette incohérent",IF(AND(OR(LEFT(TRIM(A370),4)="6311",LEFT(TRIM(A370),3)="447"),F370=""),"TS à qualifier","Prêt")))))))))</x:f>
      </x:c>
    </x:row>
    <x:row r="371" ht="35" customHeight="1">
      <x:c r="A371" s="41"/>
      <x:c r="B371" s="50"/>
      <x:c r="C371" s="45"/>
      <x:c r="D371" s="45"/>
      <x:c r="E371" s="46" t="str">
        <x:f>IF(COUNTA(A371:D371)=0,"",IF(AND(OR(C371="",ISNUMBER(C371)),OR(D371="",ISNUMBER(D371)),COUNT(C371:D371)&gt;0,C371&gt;=0,D371&gt;=0),SUM(C371)-SUM(D371),""))</x:f>
      </x:c>
      <x:c r="F371" s="38"/>
      <x:c r="G371" s="50"/>
      <x:c r="H371" s="53" t="str">
        <x:f>IF(COUNTA(A371:D371,F371:G371)=0,"",IF(OR(A371="",B371=""),"Compte / libellé requis",IF(NOT(AND(LEN(TRIM(A371))&gt;=3,OR(LEFT(TRIM(A371),1)="1",LEFT(TRIM(A371),1)="2",LEFT(TRIM(A371),1)="3",LEFT(TRIM(A371),1)="4",LEFT(TRIM(A371),1)="5",LEFT(TRIM(A371),1)="6",LEFT(TRIM(A371),1)="7",LEFT(TRIM(A371),1)="8",LEFT(TRIM(A371),1)="9"))),"Compte à corriger",IF(NOT(AND(OR(C371="",ISNUMBER(C371)),OR(D371="",ISNUMBER(D371)),COUNT(C371:D371)&gt;0,C371&gt;=0,D371&gt;=0)),"Soldes à corriger",IF(COUNTIFS($A$14:$A$513,A371,$B$14:$B$513,B371,$C$14:$C$513,C371,$D$14:$D$513,D371,$F$14:$F$513,F371,$G$14:$G$513,G371)&gt;1,"Doublon exact",IF(AND(F371&lt;&gt;"",F371&lt;&gt;"Charge TS",F371&lt;&gt;"Dette TS",F371&lt;&gt;"Autre"),"Choix à corriger",IF(AND(F371="Charge TS",LEFT(TRIM(A371),4)&lt;&gt;"6311"),"Compte charge incohérent",IF(AND(F371="Dette TS",LEFT(TRIM(A371),3)&lt;&gt;"447"),"Compte dette incohérent",IF(AND(OR(LEFT(TRIM(A371),4)="6311",LEFT(TRIM(A371),3)="447"),F371=""),"TS à qualifier","Prêt")))))))))</x:f>
      </x:c>
    </x:row>
    <x:row r="372" ht="35" customHeight="1">
      <x:c r="A372" s="41"/>
      <x:c r="B372" s="50"/>
      <x:c r="C372" s="45"/>
      <x:c r="D372" s="45"/>
      <x:c r="E372" s="46" t="str">
        <x:f>IF(COUNTA(A372:D372)=0,"",IF(AND(OR(C372="",ISNUMBER(C372)),OR(D372="",ISNUMBER(D372)),COUNT(C372:D372)&gt;0,C372&gt;=0,D372&gt;=0),SUM(C372)-SUM(D372),""))</x:f>
      </x:c>
      <x:c r="F372" s="38"/>
      <x:c r="G372" s="50"/>
      <x:c r="H372" s="53" t="str">
        <x:f>IF(COUNTA(A372:D372,F372:G372)=0,"",IF(OR(A372="",B372=""),"Compte / libellé requis",IF(NOT(AND(LEN(TRIM(A372))&gt;=3,OR(LEFT(TRIM(A372),1)="1",LEFT(TRIM(A372),1)="2",LEFT(TRIM(A372),1)="3",LEFT(TRIM(A372),1)="4",LEFT(TRIM(A372),1)="5",LEFT(TRIM(A372),1)="6",LEFT(TRIM(A372),1)="7",LEFT(TRIM(A372),1)="8",LEFT(TRIM(A372),1)="9"))),"Compte à corriger",IF(NOT(AND(OR(C372="",ISNUMBER(C372)),OR(D372="",ISNUMBER(D372)),COUNT(C372:D372)&gt;0,C372&gt;=0,D372&gt;=0)),"Soldes à corriger",IF(COUNTIFS($A$14:$A$513,A372,$B$14:$B$513,B372,$C$14:$C$513,C372,$D$14:$D$513,D372,$F$14:$F$513,F372,$G$14:$G$513,G372)&gt;1,"Doublon exact",IF(AND(F372&lt;&gt;"",F372&lt;&gt;"Charge TS",F372&lt;&gt;"Dette TS",F372&lt;&gt;"Autre"),"Choix à corriger",IF(AND(F372="Charge TS",LEFT(TRIM(A372),4)&lt;&gt;"6311"),"Compte charge incohérent",IF(AND(F372="Dette TS",LEFT(TRIM(A372),3)&lt;&gt;"447"),"Compte dette incohérent",IF(AND(OR(LEFT(TRIM(A372),4)="6311",LEFT(TRIM(A372),3)="447"),F372=""),"TS à qualifier","Prêt")))))))))</x:f>
      </x:c>
    </x:row>
    <x:row r="373" ht="35" customHeight="1">
      <x:c r="A373" s="41"/>
      <x:c r="B373" s="50"/>
      <x:c r="C373" s="45"/>
      <x:c r="D373" s="45"/>
      <x:c r="E373" s="46" t="str">
        <x:f>IF(COUNTA(A373:D373)=0,"",IF(AND(OR(C373="",ISNUMBER(C373)),OR(D373="",ISNUMBER(D373)),COUNT(C373:D373)&gt;0,C373&gt;=0,D373&gt;=0),SUM(C373)-SUM(D373),""))</x:f>
      </x:c>
      <x:c r="F373" s="38"/>
      <x:c r="G373" s="50"/>
      <x:c r="H373" s="53" t="str">
        <x:f>IF(COUNTA(A373:D373,F373:G373)=0,"",IF(OR(A373="",B373=""),"Compte / libellé requis",IF(NOT(AND(LEN(TRIM(A373))&gt;=3,OR(LEFT(TRIM(A373),1)="1",LEFT(TRIM(A373),1)="2",LEFT(TRIM(A373),1)="3",LEFT(TRIM(A373),1)="4",LEFT(TRIM(A373),1)="5",LEFT(TRIM(A373),1)="6",LEFT(TRIM(A373),1)="7",LEFT(TRIM(A373),1)="8",LEFT(TRIM(A373),1)="9"))),"Compte à corriger",IF(NOT(AND(OR(C373="",ISNUMBER(C373)),OR(D373="",ISNUMBER(D373)),COUNT(C373:D373)&gt;0,C373&gt;=0,D373&gt;=0)),"Soldes à corriger",IF(COUNTIFS($A$14:$A$513,A373,$B$14:$B$513,B373,$C$14:$C$513,C373,$D$14:$D$513,D373,$F$14:$F$513,F373,$G$14:$G$513,G373)&gt;1,"Doublon exact",IF(AND(F373&lt;&gt;"",F373&lt;&gt;"Charge TS",F373&lt;&gt;"Dette TS",F373&lt;&gt;"Autre"),"Choix à corriger",IF(AND(F373="Charge TS",LEFT(TRIM(A373),4)&lt;&gt;"6311"),"Compte charge incohérent",IF(AND(F373="Dette TS",LEFT(TRIM(A373),3)&lt;&gt;"447"),"Compte dette incohérent",IF(AND(OR(LEFT(TRIM(A373),4)="6311",LEFT(TRIM(A373),3)="447"),F373=""),"TS à qualifier","Prêt")))))))))</x:f>
      </x:c>
    </x:row>
    <x:row r="374" ht="35" customHeight="1">
      <x:c r="A374" s="41"/>
      <x:c r="B374" s="50"/>
      <x:c r="C374" s="45"/>
      <x:c r="D374" s="45"/>
      <x:c r="E374" s="46" t="str">
        <x:f>IF(COUNTA(A374:D374)=0,"",IF(AND(OR(C374="",ISNUMBER(C374)),OR(D374="",ISNUMBER(D374)),COUNT(C374:D374)&gt;0,C374&gt;=0,D374&gt;=0),SUM(C374)-SUM(D374),""))</x:f>
      </x:c>
      <x:c r="F374" s="38"/>
      <x:c r="G374" s="50"/>
      <x:c r="H374" s="53" t="str">
        <x:f>IF(COUNTA(A374:D374,F374:G374)=0,"",IF(OR(A374="",B374=""),"Compte / libellé requis",IF(NOT(AND(LEN(TRIM(A374))&gt;=3,OR(LEFT(TRIM(A374),1)="1",LEFT(TRIM(A374),1)="2",LEFT(TRIM(A374),1)="3",LEFT(TRIM(A374),1)="4",LEFT(TRIM(A374),1)="5",LEFT(TRIM(A374),1)="6",LEFT(TRIM(A374),1)="7",LEFT(TRIM(A374),1)="8",LEFT(TRIM(A374),1)="9"))),"Compte à corriger",IF(NOT(AND(OR(C374="",ISNUMBER(C374)),OR(D374="",ISNUMBER(D374)),COUNT(C374:D374)&gt;0,C374&gt;=0,D374&gt;=0)),"Soldes à corriger",IF(COUNTIFS($A$14:$A$513,A374,$B$14:$B$513,B374,$C$14:$C$513,C374,$D$14:$D$513,D374,$F$14:$F$513,F374,$G$14:$G$513,G374)&gt;1,"Doublon exact",IF(AND(F374&lt;&gt;"",F374&lt;&gt;"Charge TS",F374&lt;&gt;"Dette TS",F374&lt;&gt;"Autre"),"Choix à corriger",IF(AND(F374="Charge TS",LEFT(TRIM(A374),4)&lt;&gt;"6311"),"Compte charge incohérent",IF(AND(F374="Dette TS",LEFT(TRIM(A374),3)&lt;&gt;"447"),"Compte dette incohérent",IF(AND(OR(LEFT(TRIM(A374),4)="6311",LEFT(TRIM(A374),3)="447"),F374=""),"TS à qualifier","Prêt")))))))))</x:f>
      </x:c>
    </x:row>
    <x:row r="375" ht="35" customHeight="1">
      <x:c r="A375" s="41"/>
      <x:c r="B375" s="50"/>
      <x:c r="C375" s="45"/>
      <x:c r="D375" s="45"/>
      <x:c r="E375" s="46" t="str">
        <x:f>IF(COUNTA(A375:D375)=0,"",IF(AND(OR(C375="",ISNUMBER(C375)),OR(D375="",ISNUMBER(D375)),COUNT(C375:D375)&gt;0,C375&gt;=0,D375&gt;=0),SUM(C375)-SUM(D375),""))</x:f>
      </x:c>
      <x:c r="F375" s="38"/>
      <x:c r="G375" s="50"/>
      <x:c r="H375" s="53" t="str">
        <x:f>IF(COUNTA(A375:D375,F375:G375)=0,"",IF(OR(A375="",B375=""),"Compte / libellé requis",IF(NOT(AND(LEN(TRIM(A375))&gt;=3,OR(LEFT(TRIM(A375),1)="1",LEFT(TRIM(A375),1)="2",LEFT(TRIM(A375),1)="3",LEFT(TRIM(A375),1)="4",LEFT(TRIM(A375),1)="5",LEFT(TRIM(A375),1)="6",LEFT(TRIM(A375),1)="7",LEFT(TRIM(A375),1)="8",LEFT(TRIM(A375),1)="9"))),"Compte à corriger",IF(NOT(AND(OR(C375="",ISNUMBER(C375)),OR(D375="",ISNUMBER(D375)),COUNT(C375:D375)&gt;0,C375&gt;=0,D375&gt;=0)),"Soldes à corriger",IF(COUNTIFS($A$14:$A$513,A375,$B$14:$B$513,B375,$C$14:$C$513,C375,$D$14:$D$513,D375,$F$14:$F$513,F375,$G$14:$G$513,G375)&gt;1,"Doublon exact",IF(AND(F375&lt;&gt;"",F375&lt;&gt;"Charge TS",F375&lt;&gt;"Dette TS",F375&lt;&gt;"Autre"),"Choix à corriger",IF(AND(F375="Charge TS",LEFT(TRIM(A375),4)&lt;&gt;"6311"),"Compte charge incohérent",IF(AND(F375="Dette TS",LEFT(TRIM(A375),3)&lt;&gt;"447"),"Compte dette incohérent",IF(AND(OR(LEFT(TRIM(A375),4)="6311",LEFT(TRIM(A375),3)="447"),F375=""),"TS à qualifier","Prêt")))))))))</x:f>
      </x:c>
    </x:row>
    <x:row r="376" ht="35" customHeight="1">
      <x:c r="A376" s="41"/>
      <x:c r="B376" s="50"/>
      <x:c r="C376" s="45"/>
      <x:c r="D376" s="45"/>
      <x:c r="E376" s="46" t="str">
        <x:f>IF(COUNTA(A376:D376)=0,"",IF(AND(OR(C376="",ISNUMBER(C376)),OR(D376="",ISNUMBER(D376)),COUNT(C376:D376)&gt;0,C376&gt;=0,D376&gt;=0),SUM(C376)-SUM(D376),""))</x:f>
      </x:c>
      <x:c r="F376" s="38"/>
      <x:c r="G376" s="50"/>
      <x:c r="H376" s="53" t="str">
        <x:f>IF(COUNTA(A376:D376,F376:G376)=0,"",IF(OR(A376="",B376=""),"Compte / libellé requis",IF(NOT(AND(LEN(TRIM(A376))&gt;=3,OR(LEFT(TRIM(A376),1)="1",LEFT(TRIM(A376),1)="2",LEFT(TRIM(A376),1)="3",LEFT(TRIM(A376),1)="4",LEFT(TRIM(A376),1)="5",LEFT(TRIM(A376),1)="6",LEFT(TRIM(A376),1)="7",LEFT(TRIM(A376),1)="8",LEFT(TRIM(A376),1)="9"))),"Compte à corriger",IF(NOT(AND(OR(C376="",ISNUMBER(C376)),OR(D376="",ISNUMBER(D376)),COUNT(C376:D376)&gt;0,C376&gt;=0,D376&gt;=0)),"Soldes à corriger",IF(COUNTIFS($A$14:$A$513,A376,$B$14:$B$513,B376,$C$14:$C$513,C376,$D$14:$D$513,D376,$F$14:$F$513,F376,$G$14:$G$513,G376)&gt;1,"Doublon exact",IF(AND(F376&lt;&gt;"",F376&lt;&gt;"Charge TS",F376&lt;&gt;"Dette TS",F376&lt;&gt;"Autre"),"Choix à corriger",IF(AND(F376="Charge TS",LEFT(TRIM(A376),4)&lt;&gt;"6311"),"Compte charge incohérent",IF(AND(F376="Dette TS",LEFT(TRIM(A376),3)&lt;&gt;"447"),"Compte dette incohérent",IF(AND(OR(LEFT(TRIM(A376),4)="6311",LEFT(TRIM(A376),3)="447"),F376=""),"TS à qualifier","Prêt")))))))))</x:f>
      </x:c>
    </x:row>
    <x:row r="377" ht="35" customHeight="1">
      <x:c r="A377" s="41"/>
      <x:c r="B377" s="50"/>
      <x:c r="C377" s="45"/>
      <x:c r="D377" s="45"/>
      <x:c r="E377" s="46" t="str">
        <x:f>IF(COUNTA(A377:D377)=0,"",IF(AND(OR(C377="",ISNUMBER(C377)),OR(D377="",ISNUMBER(D377)),COUNT(C377:D377)&gt;0,C377&gt;=0,D377&gt;=0),SUM(C377)-SUM(D377),""))</x:f>
      </x:c>
      <x:c r="F377" s="38"/>
      <x:c r="G377" s="50"/>
      <x:c r="H377" s="53" t="str">
        <x:f>IF(COUNTA(A377:D377,F377:G377)=0,"",IF(OR(A377="",B377=""),"Compte / libellé requis",IF(NOT(AND(LEN(TRIM(A377))&gt;=3,OR(LEFT(TRIM(A377),1)="1",LEFT(TRIM(A377),1)="2",LEFT(TRIM(A377),1)="3",LEFT(TRIM(A377),1)="4",LEFT(TRIM(A377),1)="5",LEFT(TRIM(A377),1)="6",LEFT(TRIM(A377),1)="7",LEFT(TRIM(A377),1)="8",LEFT(TRIM(A377),1)="9"))),"Compte à corriger",IF(NOT(AND(OR(C377="",ISNUMBER(C377)),OR(D377="",ISNUMBER(D377)),COUNT(C377:D377)&gt;0,C377&gt;=0,D377&gt;=0)),"Soldes à corriger",IF(COUNTIFS($A$14:$A$513,A377,$B$14:$B$513,B377,$C$14:$C$513,C377,$D$14:$D$513,D377,$F$14:$F$513,F377,$G$14:$G$513,G377)&gt;1,"Doublon exact",IF(AND(F377&lt;&gt;"",F377&lt;&gt;"Charge TS",F377&lt;&gt;"Dette TS",F377&lt;&gt;"Autre"),"Choix à corriger",IF(AND(F377="Charge TS",LEFT(TRIM(A377),4)&lt;&gt;"6311"),"Compte charge incohérent",IF(AND(F377="Dette TS",LEFT(TRIM(A377),3)&lt;&gt;"447"),"Compte dette incohérent",IF(AND(OR(LEFT(TRIM(A377),4)="6311",LEFT(TRIM(A377),3)="447"),F377=""),"TS à qualifier","Prêt")))))))))</x:f>
      </x:c>
    </x:row>
    <x:row r="378" ht="35" customHeight="1">
      <x:c r="A378" s="41"/>
      <x:c r="B378" s="50"/>
      <x:c r="C378" s="45"/>
      <x:c r="D378" s="45"/>
      <x:c r="E378" s="46" t="str">
        <x:f>IF(COUNTA(A378:D378)=0,"",IF(AND(OR(C378="",ISNUMBER(C378)),OR(D378="",ISNUMBER(D378)),COUNT(C378:D378)&gt;0,C378&gt;=0,D378&gt;=0),SUM(C378)-SUM(D378),""))</x:f>
      </x:c>
      <x:c r="F378" s="38"/>
      <x:c r="G378" s="50"/>
      <x:c r="H378" s="53" t="str">
        <x:f>IF(COUNTA(A378:D378,F378:G378)=0,"",IF(OR(A378="",B378=""),"Compte / libellé requis",IF(NOT(AND(LEN(TRIM(A378))&gt;=3,OR(LEFT(TRIM(A378),1)="1",LEFT(TRIM(A378),1)="2",LEFT(TRIM(A378),1)="3",LEFT(TRIM(A378),1)="4",LEFT(TRIM(A378),1)="5",LEFT(TRIM(A378),1)="6",LEFT(TRIM(A378),1)="7",LEFT(TRIM(A378),1)="8",LEFT(TRIM(A378),1)="9"))),"Compte à corriger",IF(NOT(AND(OR(C378="",ISNUMBER(C378)),OR(D378="",ISNUMBER(D378)),COUNT(C378:D378)&gt;0,C378&gt;=0,D378&gt;=0)),"Soldes à corriger",IF(COUNTIFS($A$14:$A$513,A378,$B$14:$B$513,B378,$C$14:$C$513,C378,$D$14:$D$513,D378,$F$14:$F$513,F378,$G$14:$G$513,G378)&gt;1,"Doublon exact",IF(AND(F378&lt;&gt;"",F378&lt;&gt;"Charge TS",F378&lt;&gt;"Dette TS",F378&lt;&gt;"Autre"),"Choix à corriger",IF(AND(F378="Charge TS",LEFT(TRIM(A378),4)&lt;&gt;"6311"),"Compte charge incohérent",IF(AND(F378="Dette TS",LEFT(TRIM(A378),3)&lt;&gt;"447"),"Compte dette incohérent",IF(AND(OR(LEFT(TRIM(A378),4)="6311",LEFT(TRIM(A378),3)="447"),F378=""),"TS à qualifier","Prêt")))))))))</x:f>
      </x:c>
    </x:row>
    <x:row r="379" ht="35" customHeight="1">
      <x:c r="A379" s="41"/>
      <x:c r="B379" s="50"/>
      <x:c r="C379" s="45"/>
      <x:c r="D379" s="45"/>
      <x:c r="E379" s="46" t="str">
        <x:f>IF(COUNTA(A379:D379)=0,"",IF(AND(OR(C379="",ISNUMBER(C379)),OR(D379="",ISNUMBER(D379)),COUNT(C379:D379)&gt;0,C379&gt;=0,D379&gt;=0),SUM(C379)-SUM(D379),""))</x:f>
      </x:c>
      <x:c r="F379" s="38"/>
      <x:c r="G379" s="50"/>
      <x:c r="H379" s="53" t="str">
        <x:f>IF(COUNTA(A379:D379,F379:G379)=0,"",IF(OR(A379="",B379=""),"Compte / libellé requis",IF(NOT(AND(LEN(TRIM(A379))&gt;=3,OR(LEFT(TRIM(A379),1)="1",LEFT(TRIM(A379),1)="2",LEFT(TRIM(A379),1)="3",LEFT(TRIM(A379),1)="4",LEFT(TRIM(A379),1)="5",LEFT(TRIM(A379),1)="6",LEFT(TRIM(A379),1)="7",LEFT(TRIM(A379),1)="8",LEFT(TRIM(A379),1)="9"))),"Compte à corriger",IF(NOT(AND(OR(C379="",ISNUMBER(C379)),OR(D379="",ISNUMBER(D379)),COUNT(C379:D379)&gt;0,C379&gt;=0,D379&gt;=0)),"Soldes à corriger",IF(COUNTIFS($A$14:$A$513,A379,$B$14:$B$513,B379,$C$14:$C$513,C379,$D$14:$D$513,D379,$F$14:$F$513,F379,$G$14:$G$513,G379)&gt;1,"Doublon exact",IF(AND(F379&lt;&gt;"",F379&lt;&gt;"Charge TS",F379&lt;&gt;"Dette TS",F379&lt;&gt;"Autre"),"Choix à corriger",IF(AND(F379="Charge TS",LEFT(TRIM(A379),4)&lt;&gt;"6311"),"Compte charge incohérent",IF(AND(F379="Dette TS",LEFT(TRIM(A379),3)&lt;&gt;"447"),"Compte dette incohérent",IF(AND(OR(LEFT(TRIM(A379),4)="6311",LEFT(TRIM(A379),3)="447"),F379=""),"TS à qualifier","Prêt")))))))))</x:f>
      </x:c>
    </x:row>
    <x:row r="380" ht="35" customHeight="1">
      <x:c r="A380" s="41"/>
      <x:c r="B380" s="50"/>
      <x:c r="C380" s="45"/>
      <x:c r="D380" s="45"/>
      <x:c r="E380" s="46" t="str">
        <x:f>IF(COUNTA(A380:D380)=0,"",IF(AND(OR(C380="",ISNUMBER(C380)),OR(D380="",ISNUMBER(D380)),COUNT(C380:D380)&gt;0,C380&gt;=0,D380&gt;=0),SUM(C380)-SUM(D380),""))</x:f>
      </x:c>
      <x:c r="F380" s="38"/>
      <x:c r="G380" s="50"/>
      <x:c r="H380" s="53" t="str">
        <x:f>IF(COUNTA(A380:D380,F380:G380)=0,"",IF(OR(A380="",B380=""),"Compte / libellé requis",IF(NOT(AND(LEN(TRIM(A380))&gt;=3,OR(LEFT(TRIM(A380),1)="1",LEFT(TRIM(A380),1)="2",LEFT(TRIM(A380),1)="3",LEFT(TRIM(A380),1)="4",LEFT(TRIM(A380),1)="5",LEFT(TRIM(A380),1)="6",LEFT(TRIM(A380),1)="7",LEFT(TRIM(A380),1)="8",LEFT(TRIM(A380),1)="9"))),"Compte à corriger",IF(NOT(AND(OR(C380="",ISNUMBER(C380)),OR(D380="",ISNUMBER(D380)),COUNT(C380:D380)&gt;0,C380&gt;=0,D380&gt;=0)),"Soldes à corriger",IF(COUNTIFS($A$14:$A$513,A380,$B$14:$B$513,B380,$C$14:$C$513,C380,$D$14:$D$513,D380,$F$14:$F$513,F380,$G$14:$G$513,G380)&gt;1,"Doublon exact",IF(AND(F380&lt;&gt;"",F380&lt;&gt;"Charge TS",F380&lt;&gt;"Dette TS",F380&lt;&gt;"Autre"),"Choix à corriger",IF(AND(F380="Charge TS",LEFT(TRIM(A380),4)&lt;&gt;"6311"),"Compte charge incohérent",IF(AND(F380="Dette TS",LEFT(TRIM(A380),3)&lt;&gt;"447"),"Compte dette incohérent",IF(AND(OR(LEFT(TRIM(A380),4)="6311",LEFT(TRIM(A380),3)="447"),F380=""),"TS à qualifier","Prêt")))))))))</x:f>
      </x:c>
    </x:row>
    <x:row r="381" ht="35" customHeight="1">
      <x:c r="A381" s="41"/>
      <x:c r="B381" s="50"/>
      <x:c r="C381" s="45"/>
      <x:c r="D381" s="45"/>
      <x:c r="E381" s="46" t="str">
        <x:f>IF(COUNTA(A381:D381)=0,"",IF(AND(OR(C381="",ISNUMBER(C381)),OR(D381="",ISNUMBER(D381)),COUNT(C381:D381)&gt;0,C381&gt;=0,D381&gt;=0),SUM(C381)-SUM(D381),""))</x:f>
      </x:c>
      <x:c r="F381" s="38"/>
      <x:c r="G381" s="50"/>
      <x:c r="H381" s="53" t="str">
        <x:f>IF(COUNTA(A381:D381,F381:G381)=0,"",IF(OR(A381="",B381=""),"Compte / libellé requis",IF(NOT(AND(LEN(TRIM(A381))&gt;=3,OR(LEFT(TRIM(A381),1)="1",LEFT(TRIM(A381),1)="2",LEFT(TRIM(A381),1)="3",LEFT(TRIM(A381),1)="4",LEFT(TRIM(A381),1)="5",LEFT(TRIM(A381),1)="6",LEFT(TRIM(A381),1)="7",LEFT(TRIM(A381),1)="8",LEFT(TRIM(A381),1)="9"))),"Compte à corriger",IF(NOT(AND(OR(C381="",ISNUMBER(C381)),OR(D381="",ISNUMBER(D381)),COUNT(C381:D381)&gt;0,C381&gt;=0,D381&gt;=0)),"Soldes à corriger",IF(COUNTIFS($A$14:$A$513,A381,$B$14:$B$513,B381,$C$14:$C$513,C381,$D$14:$D$513,D381,$F$14:$F$513,F381,$G$14:$G$513,G381)&gt;1,"Doublon exact",IF(AND(F381&lt;&gt;"",F381&lt;&gt;"Charge TS",F381&lt;&gt;"Dette TS",F381&lt;&gt;"Autre"),"Choix à corriger",IF(AND(F381="Charge TS",LEFT(TRIM(A381),4)&lt;&gt;"6311"),"Compte charge incohérent",IF(AND(F381="Dette TS",LEFT(TRIM(A381),3)&lt;&gt;"447"),"Compte dette incohérent",IF(AND(OR(LEFT(TRIM(A381),4)="6311",LEFT(TRIM(A381),3)="447"),F381=""),"TS à qualifier","Prêt")))))))))</x:f>
      </x:c>
    </x:row>
    <x:row r="382" ht="35" customHeight="1">
      <x:c r="A382" s="41"/>
      <x:c r="B382" s="50"/>
      <x:c r="C382" s="45"/>
      <x:c r="D382" s="45"/>
      <x:c r="E382" s="46" t="str">
        <x:f>IF(COUNTA(A382:D382)=0,"",IF(AND(OR(C382="",ISNUMBER(C382)),OR(D382="",ISNUMBER(D382)),COUNT(C382:D382)&gt;0,C382&gt;=0,D382&gt;=0),SUM(C382)-SUM(D382),""))</x:f>
      </x:c>
      <x:c r="F382" s="38"/>
      <x:c r="G382" s="50"/>
      <x:c r="H382" s="53" t="str">
        <x:f>IF(COUNTA(A382:D382,F382:G382)=0,"",IF(OR(A382="",B382=""),"Compte / libellé requis",IF(NOT(AND(LEN(TRIM(A382))&gt;=3,OR(LEFT(TRIM(A382),1)="1",LEFT(TRIM(A382),1)="2",LEFT(TRIM(A382),1)="3",LEFT(TRIM(A382),1)="4",LEFT(TRIM(A382),1)="5",LEFT(TRIM(A382),1)="6",LEFT(TRIM(A382),1)="7",LEFT(TRIM(A382),1)="8",LEFT(TRIM(A382),1)="9"))),"Compte à corriger",IF(NOT(AND(OR(C382="",ISNUMBER(C382)),OR(D382="",ISNUMBER(D382)),COUNT(C382:D382)&gt;0,C382&gt;=0,D382&gt;=0)),"Soldes à corriger",IF(COUNTIFS($A$14:$A$513,A382,$B$14:$B$513,B382,$C$14:$C$513,C382,$D$14:$D$513,D382,$F$14:$F$513,F382,$G$14:$G$513,G382)&gt;1,"Doublon exact",IF(AND(F382&lt;&gt;"",F382&lt;&gt;"Charge TS",F382&lt;&gt;"Dette TS",F382&lt;&gt;"Autre"),"Choix à corriger",IF(AND(F382="Charge TS",LEFT(TRIM(A382),4)&lt;&gt;"6311"),"Compte charge incohérent",IF(AND(F382="Dette TS",LEFT(TRIM(A382),3)&lt;&gt;"447"),"Compte dette incohérent",IF(AND(OR(LEFT(TRIM(A382),4)="6311",LEFT(TRIM(A382),3)="447"),F382=""),"TS à qualifier","Prêt")))))))))</x:f>
      </x:c>
    </x:row>
    <x:row r="383" ht="35" customHeight="1">
      <x:c r="A383" s="41"/>
      <x:c r="B383" s="50"/>
      <x:c r="C383" s="45"/>
      <x:c r="D383" s="45"/>
      <x:c r="E383" s="46" t="str">
        <x:f>IF(COUNTA(A383:D383)=0,"",IF(AND(OR(C383="",ISNUMBER(C383)),OR(D383="",ISNUMBER(D383)),COUNT(C383:D383)&gt;0,C383&gt;=0,D383&gt;=0),SUM(C383)-SUM(D383),""))</x:f>
      </x:c>
      <x:c r="F383" s="38"/>
      <x:c r="G383" s="50"/>
      <x:c r="H383" s="53" t="str">
        <x:f>IF(COUNTA(A383:D383,F383:G383)=0,"",IF(OR(A383="",B383=""),"Compte / libellé requis",IF(NOT(AND(LEN(TRIM(A383))&gt;=3,OR(LEFT(TRIM(A383),1)="1",LEFT(TRIM(A383),1)="2",LEFT(TRIM(A383),1)="3",LEFT(TRIM(A383),1)="4",LEFT(TRIM(A383),1)="5",LEFT(TRIM(A383),1)="6",LEFT(TRIM(A383),1)="7",LEFT(TRIM(A383),1)="8",LEFT(TRIM(A383),1)="9"))),"Compte à corriger",IF(NOT(AND(OR(C383="",ISNUMBER(C383)),OR(D383="",ISNUMBER(D383)),COUNT(C383:D383)&gt;0,C383&gt;=0,D383&gt;=0)),"Soldes à corriger",IF(COUNTIFS($A$14:$A$513,A383,$B$14:$B$513,B383,$C$14:$C$513,C383,$D$14:$D$513,D383,$F$14:$F$513,F383,$G$14:$G$513,G383)&gt;1,"Doublon exact",IF(AND(F383&lt;&gt;"",F383&lt;&gt;"Charge TS",F383&lt;&gt;"Dette TS",F383&lt;&gt;"Autre"),"Choix à corriger",IF(AND(F383="Charge TS",LEFT(TRIM(A383),4)&lt;&gt;"6311"),"Compte charge incohérent",IF(AND(F383="Dette TS",LEFT(TRIM(A383),3)&lt;&gt;"447"),"Compte dette incohérent",IF(AND(OR(LEFT(TRIM(A383),4)="6311",LEFT(TRIM(A383),3)="447"),F383=""),"TS à qualifier","Prêt")))))))))</x:f>
      </x:c>
    </x:row>
    <x:row r="384" ht="35" customHeight="1">
      <x:c r="A384" s="41"/>
      <x:c r="B384" s="50"/>
      <x:c r="C384" s="45"/>
      <x:c r="D384" s="45"/>
      <x:c r="E384" s="46" t="str">
        <x:f>IF(COUNTA(A384:D384)=0,"",IF(AND(OR(C384="",ISNUMBER(C384)),OR(D384="",ISNUMBER(D384)),COUNT(C384:D384)&gt;0,C384&gt;=0,D384&gt;=0),SUM(C384)-SUM(D384),""))</x:f>
      </x:c>
      <x:c r="F384" s="38"/>
      <x:c r="G384" s="50"/>
      <x:c r="H384" s="53" t="str">
        <x:f>IF(COUNTA(A384:D384,F384:G384)=0,"",IF(OR(A384="",B384=""),"Compte / libellé requis",IF(NOT(AND(LEN(TRIM(A384))&gt;=3,OR(LEFT(TRIM(A384),1)="1",LEFT(TRIM(A384),1)="2",LEFT(TRIM(A384),1)="3",LEFT(TRIM(A384),1)="4",LEFT(TRIM(A384),1)="5",LEFT(TRIM(A384),1)="6",LEFT(TRIM(A384),1)="7",LEFT(TRIM(A384),1)="8",LEFT(TRIM(A384),1)="9"))),"Compte à corriger",IF(NOT(AND(OR(C384="",ISNUMBER(C384)),OR(D384="",ISNUMBER(D384)),COUNT(C384:D384)&gt;0,C384&gt;=0,D384&gt;=0)),"Soldes à corriger",IF(COUNTIFS($A$14:$A$513,A384,$B$14:$B$513,B384,$C$14:$C$513,C384,$D$14:$D$513,D384,$F$14:$F$513,F384,$G$14:$G$513,G384)&gt;1,"Doublon exact",IF(AND(F384&lt;&gt;"",F384&lt;&gt;"Charge TS",F384&lt;&gt;"Dette TS",F384&lt;&gt;"Autre"),"Choix à corriger",IF(AND(F384="Charge TS",LEFT(TRIM(A384),4)&lt;&gt;"6311"),"Compte charge incohérent",IF(AND(F384="Dette TS",LEFT(TRIM(A384),3)&lt;&gt;"447"),"Compte dette incohérent",IF(AND(OR(LEFT(TRIM(A384),4)="6311",LEFT(TRIM(A384),3)="447"),F384=""),"TS à qualifier","Prêt")))))))))</x:f>
      </x:c>
    </x:row>
    <x:row r="385" ht="35" customHeight="1">
      <x:c r="A385" s="41"/>
      <x:c r="B385" s="50"/>
      <x:c r="C385" s="45"/>
      <x:c r="D385" s="45"/>
      <x:c r="E385" s="46" t="str">
        <x:f>IF(COUNTA(A385:D385)=0,"",IF(AND(OR(C385="",ISNUMBER(C385)),OR(D385="",ISNUMBER(D385)),COUNT(C385:D385)&gt;0,C385&gt;=0,D385&gt;=0),SUM(C385)-SUM(D385),""))</x:f>
      </x:c>
      <x:c r="F385" s="38"/>
      <x:c r="G385" s="50"/>
      <x:c r="H385" s="53" t="str">
        <x:f>IF(COUNTA(A385:D385,F385:G385)=0,"",IF(OR(A385="",B385=""),"Compte / libellé requis",IF(NOT(AND(LEN(TRIM(A385))&gt;=3,OR(LEFT(TRIM(A385),1)="1",LEFT(TRIM(A385),1)="2",LEFT(TRIM(A385),1)="3",LEFT(TRIM(A385),1)="4",LEFT(TRIM(A385),1)="5",LEFT(TRIM(A385),1)="6",LEFT(TRIM(A385),1)="7",LEFT(TRIM(A385),1)="8",LEFT(TRIM(A385),1)="9"))),"Compte à corriger",IF(NOT(AND(OR(C385="",ISNUMBER(C385)),OR(D385="",ISNUMBER(D385)),COUNT(C385:D385)&gt;0,C385&gt;=0,D385&gt;=0)),"Soldes à corriger",IF(COUNTIFS($A$14:$A$513,A385,$B$14:$B$513,B385,$C$14:$C$513,C385,$D$14:$D$513,D385,$F$14:$F$513,F385,$G$14:$G$513,G385)&gt;1,"Doublon exact",IF(AND(F385&lt;&gt;"",F385&lt;&gt;"Charge TS",F385&lt;&gt;"Dette TS",F385&lt;&gt;"Autre"),"Choix à corriger",IF(AND(F385="Charge TS",LEFT(TRIM(A385),4)&lt;&gt;"6311"),"Compte charge incohérent",IF(AND(F385="Dette TS",LEFT(TRIM(A385),3)&lt;&gt;"447"),"Compte dette incohérent",IF(AND(OR(LEFT(TRIM(A385),4)="6311",LEFT(TRIM(A385),3)="447"),F385=""),"TS à qualifier","Prêt")))))))))</x:f>
      </x:c>
    </x:row>
    <x:row r="386" ht="35" customHeight="1">
      <x:c r="A386" s="41"/>
      <x:c r="B386" s="50"/>
      <x:c r="C386" s="45"/>
      <x:c r="D386" s="45"/>
      <x:c r="E386" s="46" t="str">
        <x:f>IF(COUNTA(A386:D386)=0,"",IF(AND(OR(C386="",ISNUMBER(C386)),OR(D386="",ISNUMBER(D386)),COUNT(C386:D386)&gt;0,C386&gt;=0,D386&gt;=0),SUM(C386)-SUM(D386),""))</x:f>
      </x:c>
      <x:c r="F386" s="38"/>
      <x:c r="G386" s="50"/>
      <x:c r="H386" s="53" t="str">
        <x:f>IF(COUNTA(A386:D386,F386:G386)=0,"",IF(OR(A386="",B386=""),"Compte / libellé requis",IF(NOT(AND(LEN(TRIM(A386))&gt;=3,OR(LEFT(TRIM(A386),1)="1",LEFT(TRIM(A386),1)="2",LEFT(TRIM(A386),1)="3",LEFT(TRIM(A386),1)="4",LEFT(TRIM(A386),1)="5",LEFT(TRIM(A386),1)="6",LEFT(TRIM(A386),1)="7",LEFT(TRIM(A386),1)="8",LEFT(TRIM(A386),1)="9"))),"Compte à corriger",IF(NOT(AND(OR(C386="",ISNUMBER(C386)),OR(D386="",ISNUMBER(D386)),COUNT(C386:D386)&gt;0,C386&gt;=0,D386&gt;=0)),"Soldes à corriger",IF(COUNTIFS($A$14:$A$513,A386,$B$14:$B$513,B386,$C$14:$C$513,C386,$D$14:$D$513,D386,$F$14:$F$513,F386,$G$14:$G$513,G386)&gt;1,"Doublon exact",IF(AND(F386&lt;&gt;"",F386&lt;&gt;"Charge TS",F386&lt;&gt;"Dette TS",F386&lt;&gt;"Autre"),"Choix à corriger",IF(AND(F386="Charge TS",LEFT(TRIM(A386),4)&lt;&gt;"6311"),"Compte charge incohérent",IF(AND(F386="Dette TS",LEFT(TRIM(A386),3)&lt;&gt;"447"),"Compte dette incohérent",IF(AND(OR(LEFT(TRIM(A386),4)="6311",LEFT(TRIM(A386),3)="447"),F386=""),"TS à qualifier","Prêt")))))))))</x:f>
      </x:c>
    </x:row>
    <x:row r="387" ht="35" customHeight="1">
      <x:c r="A387" s="41"/>
      <x:c r="B387" s="50"/>
      <x:c r="C387" s="45"/>
      <x:c r="D387" s="45"/>
      <x:c r="E387" s="46" t="str">
        <x:f>IF(COUNTA(A387:D387)=0,"",IF(AND(OR(C387="",ISNUMBER(C387)),OR(D387="",ISNUMBER(D387)),COUNT(C387:D387)&gt;0,C387&gt;=0,D387&gt;=0),SUM(C387)-SUM(D387),""))</x:f>
      </x:c>
      <x:c r="F387" s="38"/>
      <x:c r="G387" s="50"/>
      <x:c r="H387" s="53" t="str">
        <x:f>IF(COUNTA(A387:D387,F387:G387)=0,"",IF(OR(A387="",B387=""),"Compte / libellé requis",IF(NOT(AND(LEN(TRIM(A387))&gt;=3,OR(LEFT(TRIM(A387),1)="1",LEFT(TRIM(A387),1)="2",LEFT(TRIM(A387),1)="3",LEFT(TRIM(A387),1)="4",LEFT(TRIM(A387),1)="5",LEFT(TRIM(A387),1)="6",LEFT(TRIM(A387),1)="7",LEFT(TRIM(A387),1)="8",LEFT(TRIM(A387),1)="9"))),"Compte à corriger",IF(NOT(AND(OR(C387="",ISNUMBER(C387)),OR(D387="",ISNUMBER(D387)),COUNT(C387:D387)&gt;0,C387&gt;=0,D387&gt;=0)),"Soldes à corriger",IF(COUNTIFS($A$14:$A$513,A387,$B$14:$B$513,B387,$C$14:$C$513,C387,$D$14:$D$513,D387,$F$14:$F$513,F387,$G$14:$G$513,G387)&gt;1,"Doublon exact",IF(AND(F387&lt;&gt;"",F387&lt;&gt;"Charge TS",F387&lt;&gt;"Dette TS",F387&lt;&gt;"Autre"),"Choix à corriger",IF(AND(F387="Charge TS",LEFT(TRIM(A387),4)&lt;&gt;"6311"),"Compte charge incohérent",IF(AND(F387="Dette TS",LEFT(TRIM(A387),3)&lt;&gt;"447"),"Compte dette incohérent",IF(AND(OR(LEFT(TRIM(A387),4)="6311",LEFT(TRIM(A387),3)="447"),F387=""),"TS à qualifier","Prêt")))))))))</x:f>
      </x:c>
    </x:row>
    <x:row r="388" ht="35" customHeight="1">
      <x:c r="A388" s="41"/>
      <x:c r="B388" s="50"/>
      <x:c r="C388" s="45"/>
      <x:c r="D388" s="45"/>
      <x:c r="E388" s="46" t="str">
        <x:f>IF(COUNTA(A388:D388)=0,"",IF(AND(OR(C388="",ISNUMBER(C388)),OR(D388="",ISNUMBER(D388)),COUNT(C388:D388)&gt;0,C388&gt;=0,D388&gt;=0),SUM(C388)-SUM(D388),""))</x:f>
      </x:c>
      <x:c r="F388" s="38"/>
      <x:c r="G388" s="50"/>
      <x:c r="H388" s="53" t="str">
        <x:f>IF(COUNTA(A388:D388,F388:G388)=0,"",IF(OR(A388="",B388=""),"Compte / libellé requis",IF(NOT(AND(LEN(TRIM(A388))&gt;=3,OR(LEFT(TRIM(A388),1)="1",LEFT(TRIM(A388),1)="2",LEFT(TRIM(A388),1)="3",LEFT(TRIM(A388),1)="4",LEFT(TRIM(A388),1)="5",LEFT(TRIM(A388),1)="6",LEFT(TRIM(A388),1)="7",LEFT(TRIM(A388),1)="8",LEFT(TRIM(A388),1)="9"))),"Compte à corriger",IF(NOT(AND(OR(C388="",ISNUMBER(C388)),OR(D388="",ISNUMBER(D388)),COUNT(C388:D388)&gt;0,C388&gt;=0,D388&gt;=0)),"Soldes à corriger",IF(COUNTIFS($A$14:$A$513,A388,$B$14:$B$513,B388,$C$14:$C$513,C388,$D$14:$D$513,D388,$F$14:$F$513,F388,$G$14:$G$513,G388)&gt;1,"Doublon exact",IF(AND(F388&lt;&gt;"",F388&lt;&gt;"Charge TS",F388&lt;&gt;"Dette TS",F388&lt;&gt;"Autre"),"Choix à corriger",IF(AND(F388="Charge TS",LEFT(TRIM(A388),4)&lt;&gt;"6311"),"Compte charge incohérent",IF(AND(F388="Dette TS",LEFT(TRIM(A388),3)&lt;&gt;"447"),"Compte dette incohérent",IF(AND(OR(LEFT(TRIM(A388),4)="6311",LEFT(TRIM(A388),3)="447"),F388=""),"TS à qualifier","Prêt")))))))))</x:f>
      </x:c>
    </x:row>
    <x:row r="389" ht="35" customHeight="1">
      <x:c r="A389" s="41"/>
      <x:c r="B389" s="50"/>
      <x:c r="C389" s="45"/>
      <x:c r="D389" s="45"/>
      <x:c r="E389" s="46" t="str">
        <x:f>IF(COUNTA(A389:D389)=0,"",IF(AND(OR(C389="",ISNUMBER(C389)),OR(D389="",ISNUMBER(D389)),COUNT(C389:D389)&gt;0,C389&gt;=0,D389&gt;=0),SUM(C389)-SUM(D389),""))</x:f>
      </x:c>
      <x:c r="F389" s="38"/>
      <x:c r="G389" s="50"/>
      <x:c r="H389" s="53" t="str">
        <x:f>IF(COUNTA(A389:D389,F389:G389)=0,"",IF(OR(A389="",B389=""),"Compte / libellé requis",IF(NOT(AND(LEN(TRIM(A389))&gt;=3,OR(LEFT(TRIM(A389),1)="1",LEFT(TRIM(A389),1)="2",LEFT(TRIM(A389),1)="3",LEFT(TRIM(A389),1)="4",LEFT(TRIM(A389),1)="5",LEFT(TRIM(A389),1)="6",LEFT(TRIM(A389),1)="7",LEFT(TRIM(A389),1)="8",LEFT(TRIM(A389),1)="9"))),"Compte à corriger",IF(NOT(AND(OR(C389="",ISNUMBER(C389)),OR(D389="",ISNUMBER(D389)),COUNT(C389:D389)&gt;0,C389&gt;=0,D389&gt;=0)),"Soldes à corriger",IF(COUNTIFS($A$14:$A$513,A389,$B$14:$B$513,B389,$C$14:$C$513,C389,$D$14:$D$513,D389,$F$14:$F$513,F389,$G$14:$G$513,G389)&gt;1,"Doublon exact",IF(AND(F389&lt;&gt;"",F389&lt;&gt;"Charge TS",F389&lt;&gt;"Dette TS",F389&lt;&gt;"Autre"),"Choix à corriger",IF(AND(F389="Charge TS",LEFT(TRIM(A389),4)&lt;&gt;"6311"),"Compte charge incohérent",IF(AND(F389="Dette TS",LEFT(TRIM(A389),3)&lt;&gt;"447"),"Compte dette incohérent",IF(AND(OR(LEFT(TRIM(A389),4)="6311",LEFT(TRIM(A389),3)="447"),F389=""),"TS à qualifier","Prêt")))))))))</x:f>
      </x:c>
    </x:row>
    <x:row r="390" ht="35" customHeight="1">
      <x:c r="A390" s="41"/>
      <x:c r="B390" s="50"/>
      <x:c r="C390" s="45"/>
      <x:c r="D390" s="45"/>
      <x:c r="E390" s="46" t="str">
        <x:f>IF(COUNTA(A390:D390)=0,"",IF(AND(OR(C390="",ISNUMBER(C390)),OR(D390="",ISNUMBER(D390)),COUNT(C390:D390)&gt;0,C390&gt;=0,D390&gt;=0),SUM(C390)-SUM(D390),""))</x:f>
      </x:c>
      <x:c r="F390" s="38"/>
      <x:c r="G390" s="50"/>
      <x:c r="H390" s="53" t="str">
        <x:f>IF(COUNTA(A390:D390,F390:G390)=0,"",IF(OR(A390="",B390=""),"Compte / libellé requis",IF(NOT(AND(LEN(TRIM(A390))&gt;=3,OR(LEFT(TRIM(A390),1)="1",LEFT(TRIM(A390),1)="2",LEFT(TRIM(A390),1)="3",LEFT(TRIM(A390),1)="4",LEFT(TRIM(A390),1)="5",LEFT(TRIM(A390),1)="6",LEFT(TRIM(A390),1)="7",LEFT(TRIM(A390),1)="8",LEFT(TRIM(A390),1)="9"))),"Compte à corriger",IF(NOT(AND(OR(C390="",ISNUMBER(C390)),OR(D390="",ISNUMBER(D390)),COUNT(C390:D390)&gt;0,C390&gt;=0,D390&gt;=0)),"Soldes à corriger",IF(COUNTIFS($A$14:$A$513,A390,$B$14:$B$513,B390,$C$14:$C$513,C390,$D$14:$D$513,D390,$F$14:$F$513,F390,$G$14:$G$513,G390)&gt;1,"Doublon exact",IF(AND(F390&lt;&gt;"",F390&lt;&gt;"Charge TS",F390&lt;&gt;"Dette TS",F390&lt;&gt;"Autre"),"Choix à corriger",IF(AND(F390="Charge TS",LEFT(TRIM(A390),4)&lt;&gt;"6311"),"Compte charge incohérent",IF(AND(F390="Dette TS",LEFT(TRIM(A390),3)&lt;&gt;"447"),"Compte dette incohérent",IF(AND(OR(LEFT(TRIM(A390),4)="6311",LEFT(TRIM(A390),3)="447"),F390=""),"TS à qualifier","Prêt")))))))))</x:f>
      </x:c>
    </x:row>
    <x:row r="391" ht="35" customHeight="1">
      <x:c r="A391" s="41"/>
      <x:c r="B391" s="50"/>
      <x:c r="C391" s="45"/>
      <x:c r="D391" s="45"/>
      <x:c r="E391" s="46" t="str">
        <x:f>IF(COUNTA(A391:D391)=0,"",IF(AND(OR(C391="",ISNUMBER(C391)),OR(D391="",ISNUMBER(D391)),COUNT(C391:D391)&gt;0,C391&gt;=0,D391&gt;=0),SUM(C391)-SUM(D391),""))</x:f>
      </x:c>
      <x:c r="F391" s="38"/>
      <x:c r="G391" s="50"/>
      <x:c r="H391" s="53" t="str">
        <x:f>IF(COUNTA(A391:D391,F391:G391)=0,"",IF(OR(A391="",B391=""),"Compte / libellé requis",IF(NOT(AND(LEN(TRIM(A391))&gt;=3,OR(LEFT(TRIM(A391),1)="1",LEFT(TRIM(A391),1)="2",LEFT(TRIM(A391),1)="3",LEFT(TRIM(A391),1)="4",LEFT(TRIM(A391),1)="5",LEFT(TRIM(A391),1)="6",LEFT(TRIM(A391),1)="7",LEFT(TRIM(A391),1)="8",LEFT(TRIM(A391),1)="9"))),"Compte à corriger",IF(NOT(AND(OR(C391="",ISNUMBER(C391)),OR(D391="",ISNUMBER(D391)),COUNT(C391:D391)&gt;0,C391&gt;=0,D391&gt;=0)),"Soldes à corriger",IF(COUNTIFS($A$14:$A$513,A391,$B$14:$B$513,B391,$C$14:$C$513,C391,$D$14:$D$513,D391,$F$14:$F$513,F391,$G$14:$G$513,G391)&gt;1,"Doublon exact",IF(AND(F391&lt;&gt;"",F391&lt;&gt;"Charge TS",F391&lt;&gt;"Dette TS",F391&lt;&gt;"Autre"),"Choix à corriger",IF(AND(F391="Charge TS",LEFT(TRIM(A391),4)&lt;&gt;"6311"),"Compte charge incohérent",IF(AND(F391="Dette TS",LEFT(TRIM(A391),3)&lt;&gt;"447"),"Compte dette incohérent",IF(AND(OR(LEFT(TRIM(A391),4)="6311",LEFT(TRIM(A391),3)="447"),F391=""),"TS à qualifier","Prêt")))))))))</x:f>
      </x:c>
    </x:row>
    <x:row r="392" ht="35" customHeight="1">
      <x:c r="A392" s="41"/>
      <x:c r="B392" s="50"/>
      <x:c r="C392" s="45"/>
      <x:c r="D392" s="45"/>
      <x:c r="E392" s="46" t="str">
        <x:f>IF(COUNTA(A392:D392)=0,"",IF(AND(OR(C392="",ISNUMBER(C392)),OR(D392="",ISNUMBER(D392)),COUNT(C392:D392)&gt;0,C392&gt;=0,D392&gt;=0),SUM(C392)-SUM(D392),""))</x:f>
      </x:c>
      <x:c r="F392" s="38"/>
      <x:c r="G392" s="50"/>
      <x:c r="H392" s="53" t="str">
        <x:f>IF(COUNTA(A392:D392,F392:G392)=0,"",IF(OR(A392="",B392=""),"Compte / libellé requis",IF(NOT(AND(LEN(TRIM(A392))&gt;=3,OR(LEFT(TRIM(A392),1)="1",LEFT(TRIM(A392),1)="2",LEFT(TRIM(A392),1)="3",LEFT(TRIM(A392),1)="4",LEFT(TRIM(A392),1)="5",LEFT(TRIM(A392),1)="6",LEFT(TRIM(A392),1)="7",LEFT(TRIM(A392),1)="8",LEFT(TRIM(A392),1)="9"))),"Compte à corriger",IF(NOT(AND(OR(C392="",ISNUMBER(C392)),OR(D392="",ISNUMBER(D392)),COUNT(C392:D392)&gt;0,C392&gt;=0,D392&gt;=0)),"Soldes à corriger",IF(COUNTIFS($A$14:$A$513,A392,$B$14:$B$513,B392,$C$14:$C$513,C392,$D$14:$D$513,D392,$F$14:$F$513,F392,$G$14:$G$513,G392)&gt;1,"Doublon exact",IF(AND(F392&lt;&gt;"",F392&lt;&gt;"Charge TS",F392&lt;&gt;"Dette TS",F392&lt;&gt;"Autre"),"Choix à corriger",IF(AND(F392="Charge TS",LEFT(TRIM(A392),4)&lt;&gt;"6311"),"Compte charge incohérent",IF(AND(F392="Dette TS",LEFT(TRIM(A392),3)&lt;&gt;"447"),"Compte dette incohérent",IF(AND(OR(LEFT(TRIM(A392),4)="6311",LEFT(TRIM(A392),3)="447"),F392=""),"TS à qualifier","Prêt")))))))))</x:f>
      </x:c>
    </x:row>
    <x:row r="393" ht="35" customHeight="1">
      <x:c r="A393" s="41"/>
      <x:c r="B393" s="50"/>
      <x:c r="C393" s="45"/>
      <x:c r="D393" s="45"/>
      <x:c r="E393" s="46" t="str">
        <x:f>IF(COUNTA(A393:D393)=0,"",IF(AND(OR(C393="",ISNUMBER(C393)),OR(D393="",ISNUMBER(D393)),COUNT(C393:D393)&gt;0,C393&gt;=0,D393&gt;=0),SUM(C393)-SUM(D393),""))</x:f>
      </x:c>
      <x:c r="F393" s="38"/>
      <x:c r="G393" s="50"/>
      <x:c r="H393" s="53" t="str">
        <x:f>IF(COUNTA(A393:D393,F393:G393)=0,"",IF(OR(A393="",B393=""),"Compte / libellé requis",IF(NOT(AND(LEN(TRIM(A393))&gt;=3,OR(LEFT(TRIM(A393),1)="1",LEFT(TRIM(A393),1)="2",LEFT(TRIM(A393),1)="3",LEFT(TRIM(A393),1)="4",LEFT(TRIM(A393),1)="5",LEFT(TRIM(A393),1)="6",LEFT(TRIM(A393),1)="7",LEFT(TRIM(A393),1)="8",LEFT(TRIM(A393),1)="9"))),"Compte à corriger",IF(NOT(AND(OR(C393="",ISNUMBER(C393)),OR(D393="",ISNUMBER(D393)),COUNT(C393:D393)&gt;0,C393&gt;=0,D393&gt;=0)),"Soldes à corriger",IF(COUNTIFS($A$14:$A$513,A393,$B$14:$B$513,B393,$C$14:$C$513,C393,$D$14:$D$513,D393,$F$14:$F$513,F393,$G$14:$G$513,G393)&gt;1,"Doublon exact",IF(AND(F393&lt;&gt;"",F393&lt;&gt;"Charge TS",F393&lt;&gt;"Dette TS",F393&lt;&gt;"Autre"),"Choix à corriger",IF(AND(F393="Charge TS",LEFT(TRIM(A393),4)&lt;&gt;"6311"),"Compte charge incohérent",IF(AND(F393="Dette TS",LEFT(TRIM(A393),3)&lt;&gt;"447"),"Compte dette incohérent",IF(AND(OR(LEFT(TRIM(A393),4)="6311",LEFT(TRIM(A393),3)="447"),F393=""),"TS à qualifier","Prêt")))))))))</x:f>
      </x:c>
    </x:row>
    <x:row r="394" ht="35" customHeight="1">
      <x:c r="A394" s="41"/>
      <x:c r="B394" s="50"/>
      <x:c r="C394" s="45"/>
      <x:c r="D394" s="45"/>
      <x:c r="E394" s="46" t="str">
        <x:f>IF(COUNTA(A394:D394)=0,"",IF(AND(OR(C394="",ISNUMBER(C394)),OR(D394="",ISNUMBER(D394)),COUNT(C394:D394)&gt;0,C394&gt;=0,D394&gt;=0),SUM(C394)-SUM(D394),""))</x:f>
      </x:c>
      <x:c r="F394" s="38"/>
      <x:c r="G394" s="50"/>
      <x:c r="H394" s="53" t="str">
        <x:f>IF(COUNTA(A394:D394,F394:G394)=0,"",IF(OR(A394="",B394=""),"Compte / libellé requis",IF(NOT(AND(LEN(TRIM(A394))&gt;=3,OR(LEFT(TRIM(A394),1)="1",LEFT(TRIM(A394),1)="2",LEFT(TRIM(A394),1)="3",LEFT(TRIM(A394),1)="4",LEFT(TRIM(A394),1)="5",LEFT(TRIM(A394),1)="6",LEFT(TRIM(A394),1)="7",LEFT(TRIM(A394),1)="8",LEFT(TRIM(A394),1)="9"))),"Compte à corriger",IF(NOT(AND(OR(C394="",ISNUMBER(C394)),OR(D394="",ISNUMBER(D394)),COUNT(C394:D394)&gt;0,C394&gt;=0,D394&gt;=0)),"Soldes à corriger",IF(COUNTIFS($A$14:$A$513,A394,$B$14:$B$513,B394,$C$14:$C$513,C394,$D$14:$D$513,D394,$F$14:$F$513,F394,$G$14:$G$513,G394)&gt;1,"Doublon exact",IF(AND(F394&lt;&gt;"",F394&lt;&gt;"Charge TS",F394&lt;&gt;"Dette TS",F394&lt;&gt;"Autre"),"Choix à corriger",IF(AND(F394="Charge TS",LEFT(TRIM(A394),4)&lt;&gt;"6311"),"Compte charge incohérent",IF(AND(F394="Dette TS",LEFT(TRIM(A394),3)&lt;&gt;"447"),"Compte dette incohérent",IF(AND(OR(LEFT(TRIM(A394),4)="6311",LEFT(TRIM(A394),3)="447"),F394=""),"TS à qualifier","Prêt")))))))))</x:f>
      </x:c>
    </x:row>
    <x:row r="395" ht="35" customHeight="1">
      <x:c r="A395" s="41"/>
      <x:c r="B395" s="50"/>
      <x:c r="C395" s="45"/>
      <x:c r="D395" s="45"/>
      <x:c r="E395" s="46" t="str">
        <x:f>IF(COUNTA(A395:D395)=0,"",IF(AND(OR(C395="",ISNUMBER(C395)),OR(D395="",ISNUMBER(D395)),COUNT(C395:D395)&gt;0,C395&gt;=0,D395&gt;=0),SUM(C395)-SUM(D395),""))</x:f>
      </x:c>
      <x:c r="F395" s="38"/>
      <x:c r="G395" s="50"/>
      <x:c r="H395" s="53" t="str">
        <x:f>IF(COUNTA(A395:D395,F395:G395)=0,"",IF(OR(A395="",B395=""),"Compte / libellé requis",IF(NOT(AND(LEN(TRIM(A395))&gt;=3,OR(LEFT(TRIM(A395),1)="1",LEFT(TRIM(A395),1)="2",LEFT(TRIM(A395),1)="3",LEFT(TRIM(A395),1)="4",LEFT(TRIM(A395),1)="5",LEFT(TRIM(A395),1)="6",LEFT(TRIM(A395),1)="7",LEFT(TRIM(A395),1)="8",LEFT(TRIM(A395),1)="9"))),"Compte à corriger",IF(NOT(AND(OR(C395="",ISNUMBER(C395)),OR(D395="",ISNUMBER(D395)),COUNT(C395:D395)&gt;0,C395&gt;=0,D395&gt;=0)),"Soldes à corriger",IF(COUNTIFS($A$14:$A$513,A395,$B$14:$B$513,B395,$C$14:$C$513,C395,$D$14:$D$513,D395,$F$14:$F$513,F395,$G$14:$G$513,G395)&gt;1,"Doublon exact",IF(AND(F395&lt;&gt;"",F395&lt;&gt;"Charge TS",F395&lt;&gt;"Dette TS",F395&lt;&gt;"Autre"),"Choix à corriger",IF(AND(F395="Charge TS",LEFT(TRIM(A395),4)&lt;&gt;"6311"),"Compte charge incohérent",IF(AND(F395="Dette TS",LEFT(TRIM(A395),3)&lt;&gt;"447"),"Compte dette incohérent",IF(AND(OR(LEFT(TRIM(A395),4)="6311",LEFT(TRIM(A395),3)="447"),F395=""),"TS à qualifier","Prêt")))))))))</x:f>
      </x:c>
    </x:row>
    <x:row r="396" ht="35" customHeight="1">
      <x:c r="A396" s="41"/>
      <x:c r="B396" s="50"/>
      <x:c r="C396" s="45"/>
      <x:c r="D396" s="45"/>
      <x:c r="E396" s="46" t="str">
        <x:f>IF(COUNTA(A396:D396)=0,"",IF(AND(OR(C396="",ISNUMBER(C396)),OR(D396="",ISNUMBER(D396)),COUNT(C396:D396)&gt;0,C396&gt;=0,D396&gt;=0),SUM(C396)-SUM(D396),""))</x:f>
      </x:c>
      <x:c r="F396" s="38"/>
      <x:c r="G396" s="50"/>
      <x:c r="H396" s="53" t="str">
        <x:f>IF(COUNTA(A396:D396,F396:G396)=0,"",IF(OR(A396="",B396=""),"Compte / libellé requis",IF(NOT(AND(LEN(TRIM(A396))&gt;=3,OR(LEFT(TRIM(A396),1)="1",LEFT(TRIM(A396),1)="2",LEFT(TRIM(A396),1)="3",LEFT(TRIM(A396),1)="4",LEFT(TRIM(A396),1)="5",LEFT(TRIM(A396),1)="6",LEFT(TRIM(A396),1)="7",LEFT(TRIM(A396),1)="8",LEFT(TRIM(A396),1)="9"))),"Compte à corriger",IF(NOT(AND(OR(C396="",ISNUMBER(C396)),OR(D396="",ISNUMBER(D396)),COUNT(C396:D396)&gt;0,C396&gt;=0,D396&gt;=0)),"Soldes à corriger",IF(COUNTIFS($A$14:$A$513,A396,$B$14:$B$513,B396,$C$14:$C$513,C396,$D$14:$D$513,D396,$F$14:$F$513,F396,$G$14:$G$513,G396)&gt;1,"Doublon exact",IF(AND(F396&lt;&gt;"",F396&lt;&gt;"Charge TS",F396&lt;&gt;"Dette TS",F396&lt;&gt;"Autre"),"Choix à corriger",IF(AND(F396="Charge TS",LEFT(TRIM(A396),4)&lt;&gt;"6311"),"Compte charge incohérent",IF(AND(F396="Dette TS",LEFT(TRIM(A396),3)&lt;&gt;"447"),"Compte dette incohérent",IF(AND(OR(LEFT(TRIM(A396),4)="6311",LEFT(TRIM(A396),3)="447"),F396=""),"TS à qualifier","Prêt")))))))))</x:f>
      </x:c>
    </x:row>
    <x:row r="397" ht="35" customHeight="1">
      <x:c r="A397" s="41"/>
      <x:c r="B397" s="50"/>
      <x:c r="C397" s="45"/>
      <x:c r="D397" s="45"/>
      <x:c r="E397" s="46" t="str">
        <x:f>IF(COUNTA(A397:D397)=0,"",IF(AND(OR(C397="",ISNUMBER(C397)),OR(D397="",ISNUMBER(D397)),COUNT(C397:D397)&gt;0,C397&gt;=0,D397&gt;=0),SUM(C397)-SUM(D397),""))</x:f>
      </x:c>
      <x:c r="F397" s="38"/>
      <x:c r="G397" s="50"/>
      <x:c r="H397" s="53" t="str">
        <x:f>IF(COUNTA(A397:D397,F397:G397)=0,"",IF(OR(A397="",B397=""),"Compte / libellé requis",IF(NOT(AND(LEN(TRIM(A397))&gt;=3,OR(LEFT(TRIM(A397),1)="1",LEFT(TRIM(A397),1)="2",LEFT(TRIM(A397),1)="3",LEFT(TRIM(A397),1)="4",LEFT(TRIM(A397),1)="5",LEFT(TRIM(A397),1)="6",LEFT(TRIM(A397),1)="7",LEFT(TRIM(A397),1)="8",LEFT(TRIM(A397),1)="9"))),"Compte à corriger",IF(NOT(AND(OR(C397="",ISNUMBER(C397)),OR(D397="",ISNUMBER(D397)),COUNT(C397:D397)&gt;0,C397&gt;=0,D397&gt;=0)),"Soldes à corriger",IF(COUNTIFS($A$14:$A$513,A397,$B$14:$B$513,B397,$C$14:$C$513,C397,$D$14:$D$513,D397,$F$14:$F$513,F397,$G$14:$G$513,G397)&gt;1,"Doublon exact",IF(AND(F397&lt;&gt;"",F397&lt;&gt;"Charge TS",F397&lt;&gt;"Dette TS",F397&lt;&gt;"Autre"),"Choix à corriger",IF(AND(F397="Charge TS",LEFT(TRIM(A397),4)&lt;&gt;"6311"),"Compte charge incohérent",IF(AND(F397="Dette TS",LEFT(TRIM(A397),3)&lt;&gt;"447"),"Compte dette incohérent",IF(AND(OR(LEFT(TRIM(A397),4)="6311",LEFT(TRIM(A397),3)="447"),F397=""),"TS à qualifier","Prêt")))))))))</x:f>
      </x:c>
    </x:row>
    <x:row r="398" ht="35" customHeight="1">
      <x:c r="A398" s="41"/>
      <x:c r="B398" s="50"/>
      <x:c r="C398" s="45"/>
      <x:c r="D398" s="45"/>
      <x:c r="E398" s="46" t="str">
        <x:f>IF(COUNTA(A398:D398)=0,"",IF(AND(OR(C398="",ISNUMBER(C398)),OR(D398="",ISNUMBER(D398)),COUNT(C398:D398)&gt;0,C398&gt;=0,D398&gt;=0),SUM(C398)-SUM(D398),""))</x:f>
      </x:c>
      <x:c r="F398" s="38"/>
      <x:c r="G398" s="50"/>
      <x:c r="H398" s="53" t="str">
        <x:f>IF(COUNTA(A398:D398,F398:G398)=0,"",IF(OR(A398="",B398=""),"Compte / libellé requis",IF(NOT(AND(LEN(TRIM(A398))&gt;=3,OR(LEFT(TRIM(A398),1)="1",LEFT(TRIM(A398),1)="2",LEFT(TRIM(A398),1)="3",LEFT(TRIM(A398),1)="4",LEFT(TRIM(A398),1)="5",LEFT(TRIM(A398),1)="6",LEFT(TRIM(A398),1)="7",LEFT(TRIM(A398),1)="8",LEFT(TRIM(A398),1)="9"))),"Compte à corriger",IF(NOT(AND(OR(C398="",ISNUMBER(C398)),OR(D398="",ISNUMBER(D398)),COUNT(C398:D398)&gt;0,C398&gt;=0,D398&gt;=0)),"Soldes à corriger",IF(COUNTIFS($A$14:$A$513,A398,$B$14:$B$513,B398,$C$14:$C$513,C398,$D$14:$D$513,D398,$F$14:$F$513,F398,$G$14:$G$513,G398)&gt;1,"Doublon exact",IF(AND(F398&lt;&gt;"",F398&lt;&gt;"Charge TS",F398&lt;&gt;"Dette TS",F398&lt;&gt;"Autre"),"Choix à corriger",IF(AND(F398="Charge TS",LEFT(TRIM(A398),4)&lt;&gt;"6311"),"Compte charge incohérent",IF(AND(F398="Dette TS",LEFT(TRIM(A398),3)&lt;&gt;"447"),"Compte dette incohérent",IF(AND(OR(LEFT(TRIM(A398),4)="6311",LEFT(TRIM(A398),3)="447"),F398=""),"TS à qualifier","Prêt")))))))))</x:f>
      </x:c>
    </x:row>
    <x:row r="399" ht="35" customHeight="1">
      <x:c r="A399" s="41"/>
      <x:c r="B399" s="50"/>
      <x:c r="C399" s="45"/>
      <x:c r="D399" s="45"/>
      <x:c r="E399" s="46" t="str">
        <x:f>IF(COUNTA(A399:D399)=0,"",IF(AND(OR(C399="",ISNUMBER(C399)),OR(D399="",ISNUMBER(D399)),COUNT(C399:D399)&gt;0,C399&gt;=0,D399&gt;=0),SUM(C399)-SUM(D399),""))</x:f>
      </x:c>
      <x:c r="F399" s="38"/>
      <x:c r="G399" s="50"/>
      <x:c r="H399" s="53" t="str">
        <x:f>IF(COUNTA(A399:D399,F399:G399)=0,"",IF(OR(A399="",B399=""),"Compte / libellé requis",IF(NOT(AND(LEN(TRIM(A399))&gt;=3,OR(LEFT(TRIM(A399),1)="1",LEFT(TRIM(A399),1)="2",LEFT(TRIM(A399),1)="3",LEFT(TRIM(A399),1)="4",LEFT(TRIM(A399),1)="5",LEFT(TRIM(A399),1)="6",LEFT(TRIM(A399),1)="7",LEFT(TRIM(A399),1)="8",LEFT(TRIM(A399),1)="9"))),"Compte à corriger",IF(NOT(AND(OR(C399="",ISNUMBER(C399)),OR(D399="",ISNUMBER(D399)),COUNT(C399:D399)&gt;0,C399&gt;=0,D399&gt;=0)),"Soldes à corriger",IF(COUNTIFS($A$14:$A$513,A399,$B$14:$B$513,B399,$C$14:$C$513,C399,$D$14:$D$513,D399,$F$14:$F$513,F399,$G$14:$G$513,G399)&gt;1,"Doublon exact",IF(AND(F399&lt;&gt;"",F399&lt;&gt;"Charge TS",F399&lt;&gt;"Dette TS",F399&lt;&gt;"Autre"),"Choix à corriger",IF(AND(F399="Charge TS",LEFT(TRIM(A399),4)&lt;&gt;"6311"),"Compte charge incohérent",IF(AND(F399="Dette TS",LEFT(TRIM(A399),3)&lt;&gt;"447"),"Compte dette incohérent",IF(AND(OR(LEFT(TRIM(A399),4)="6311",LEFT(TRIM(A399),3)="447"),F399=""),"TS à qualifier","Prêt")))))))))</x:f>
      </x:c>
    </x:row>
    <x:row r="400" ht="35" customHeight="1">
      <x:c r="A400" s="41"/>
      <x:c r="B400" s="50"/>
      <x:c r="C400" s="45"/>
      <x:c r="D400" s="45"/>
      <x:c r="E400" s="46" t="str">
        <x:f>IF(COUNTA(A400:D400)=0,"",IF(AND(OR(C400="",ISNUMBER(C400)),OR(D400="",ISNUMBER(D400)),COUNT(C400:D400)&gt;0,C400&gt;=0,D400&gt;=0),SUM(C400)-SUM(D400),""))</x:f>
      </x:c>
      <x:c r="F400" s="38"/>
      <x:c r="G400" s="50"/>
      <x:c r="H400" s="53" t="str">
        <x:f>IF(COUNTA(A400:D400,F400:G400)=0,"",IF(OR(A400="",B400=""),"Compte / libellé requis",IF(NOT(AND(LEN(TRIM(A400))&gt;=3,OR(LEFT(TRIM(A400),1)="1",LEFT(TRIM(A400),1)="2",LEFT(TRIM(A400),1)="3",LEFT(TRIM(A400),1)="4",LEFT(TRIM(A400),1)="5",LEFT(TRIM(A400),1)="6",LEFT(TRIM(A400),1)="7",LEFT(TRIM(A400),1)="8",LEFT(TRIM(A400),1)="9"))),"Compte à corriger",IF(NOT(AND(OR(C400="",ISNUMBER(C400)),OR(D400="",ISNUMBER(D400)),COUNT(C400:D400)&gt;0,C400&gt;=0,D400&gt;=0)),"Soldes à corriger",IF(COUNTIFS($A$14:$A$513,A400,$B$14:$B$513,B400,$C$14:$C$513,C400,$D$14:$D$513,D400,$F$14:$F$513,F400,$G$14:$G$513,G400)&gt;1,"Doublon exact",IF(AND(F400&lt;&gt;"",F400&lt;&gt;"Charge TS",F400&lt;&gt;"Dette TS",F400&lt;&gt;"Autre"),"Choix à corriger",IF(AND(F400="Charge TS",LEFT(TRIM(A400),4)&lt;&gt;"6311"),"Compte charge incohérent",IF(AND(F400="Dette TS",LEFT(TRIM(A400),3)&lt;&gt;"447"),"Compte dette incohérent",IF(AND(OR(LEFT(TRIM(A400),4)="6311",LEFT(TRIM(A400),3)="447"),F400=""),"TS à qualifier","Prêt")))))))))</x:f>
      </x:c>
    </x:row>
    <x:row r="401" ht="35" customHeight="1">
      <x:c r="A401" s="41"/>
      <x:c r="B401" s="50"/>
      <x:c r="C401" s="45"/>
      <x:c r="D401" s="45"/>
      <x:c r="E401" s="46" t="str">
        <x:f>IF(COUNTA(A401:D401)=0,"",IF(AND(OR(C401="",ISNUMBER(C401)),OR(D401="",ISNUMBER(D401)),COUNT(C401:D401)&gt;0,C401&gt;=0,D401&gt;=0),SUM(C401)-SUM(D401),""))</x:f>
      </x:c>
      <x:c r="F401" s="38"/>
      <x:c r="G401" s="50"/>
      <x:c r="H401" s="53" t="str">
        <x:f>IF(COUNTA(A401:D401,F401:G401)=0,"",IF(OR(A401="",B401=""),"Compte / libellé requis",IF(NOT(AND(LEN(TRIM(A401))&gt;=3,OR(LEFT(TRIM(A401),1)="1",LEFT(TRIM(A401),1)="2",LEFT(TRIM(A401),1)="3",LEFT(TRIM(A401),1)="4",LEFT(TRIM(A401),1)="5",LEFT(TRIM(A401),1)="6",LEFT(TRIM(A401),1)="7",LEFT(TRIM(A401),1)="8",LEFT(TRIM(A401),1)="9"))),"Compte à corriger",IF(NOT(AND(OR(C401="",ISNUMBER(C401)),OR(D401="",ISNUMBER(D401)),COUNT(C401:D401)&gt;0,C401&gt;=0,D401&gt;=0)),"Soldes à corriger",IF(COUNTIFS($A$14:$A$513,A401,$B$14:$B$513,B401,$C$14:$C$513,C401,$D$14:$D$513,D401,$F$14:$F$513,F401,$G$14:$G$513,G401)&gt;1,"Doublon exact",IF(AND(F401&lt;&gt;"",F401&lt;&gt;"Charge TS",F401&lt;&gt;"Dette TS",F401&lt;&gt;"Autre"),"Choix à corriger",IF(AND(F401="Charge TS",LEFT(TRIM(A401),4)&lt;&gt;"6311"),"Compte charge incohérent",IF(AND(F401="Dette TS",LEFT(TRIM(A401),3)&lt;&gt;"447"),"Compte dette incohérent",IF(AND(OR(LEFT(TRIM(A401),4)="6311",LEFT(TRIM(A401),3)="447"),F401=""),"TS à qualifier","Prêt")))))))))</x:f>
      </x:c>
    </x:row>
    <x:row r="402" ht="35" customHeight="1">
      <x:c r="A402" s="41"/>
      <x:c r="B402" s="50"/>
      <x:c r="C402" s="45"/>
      <x:c r="D402" s="45"/>
      <x:c r="E402" s="46" t="str">
        <x:f>IF(COUNTA(A402:D402)=0,"",IF(AND(OR(C402="",ISNUMBER(C402)),OR(D402="",ISNUMBER(D402)),COUNT(C402:D402)&gt;0,C402&gt;=0,D402&gt;=0),SUM(C402)-SUM(D402),""))</x:f>
      </x:c>
      <x:c r="F402" s="38"/>
      <x:c r="G402" s="50"/>
      <x:c r="H402" s="53" t="str">
        <x:f>IF(COUNTA(A402:D402,F402:G402)=0,"",IF(OR(A402="",B402=""),"Compte / libellé requis",IF(NOT(AND(LEN(TRIM(A402))&gt;=3,OR(LEFT(TRIM(A402),1)="1",LEFT(TRIM(A402),1)="2",LEFT(TRIM(A402),1)="3",LEFT(TRIM(A402),1)="4",LEFT(TRIM(A402),1)="5",LEFT(TRIM(A402),1)="6",LEFT(TRIM(A402),1)="7",LEFT(TRIM(A402),1)="8",LEFT(TRIM(A402),1)="9"))),"Compte à corriger",IF(NOT(AND(OR(C402="",ISNUMBER(C402)),OR(D402="",ISNUMBER(D402)),COUNT(C402:D402)&gt;0,C402&gt;=0,D402&gt;=0)),"Soldes à corriger",IF(COUNTIFS($A$14:$A$513,A402,$B$14:$B$513,B402,$C$14:$C$513,C402,$D$14:$D$513,D402,$F$14:$F$513,F402,$G$14:$G$513,G402)&gt;1,"Doublon exact",IF(AND(F402&lt;&gt;"",F402&lt;&gt;"Charge TS",F402&lt;&gt;"Dette TS",F402&lt;&gt;"Autre"),"Choix à corriger",IF(AND(F402="Charge TS",LEFT(TRIM(A402),4)&lt;&gt;"6311"),"Compte charge incohérent",IF(AND(F402="Dette TS",LEFT(TRIM(A402),3)&lt;&gt;"447"),"Compte dette incohérent",IF(AND(OR(LEFT(TRIM(A402),4)="6311",LEFT(TRIM(A402),3)="447"),F402=""),"TS à qualifier","Prêt")))))))))</x:f>
      </x:c>
    </x:row>
    <x:row r="403" ht="35" customHeight="1">
      <x:c r="A403" s="41"/>
      <x:c r="B403" s="50"/>
      <x:c r="C403" s="45"/>
      <x:c r="D403" s="45"/>
      <x:c r="E403" s="46" t="str">
        <x:f>IF(COUNTA(A403:D403)=0,"",IF(AND(OR(C403="",ISNUMBER(C403)),OR(D403="",ISNUMBER(D403)),COUNT(C403:D403)&gt;0,C403&gt;=0,D403&gt;=0),SUM(C403)-SUM(D403),""))</x:f>
      </x:c>
      <x:c r="F403" s="38"/>
      <x:c r="G403" s="50"/>
      <x:c r="H403" s="53" t="str">
        <x:f>IF(COUNTA(A403:D403,F403:G403)=0,"",IF(OR(A403="",B403=""),"Compte / libellé requis",IF(NOT(AND(LEN(TRIM(A403))&gt;=3,OR(LEFT(TRIM(A403),1)="1",LEFT(TRIM(A403),1)="2",LEFT(TRIM(A403),1)="3",LEFT(TRIM(A403),1)="4",LEFT(TRIM(A403),1)="5",LEFT(TRIM(A403),1)="6",LEFT(TRIM(A403),1)="7",LEFT(TRIM(A403),1)="8",LEFT(TRIM(A403),1)="9"))),"Compte à corriger",IF(NOT(AND(OR(C403="",ISNUMBER(C403)),OR(D403="",ISNUMBER(D403)),COUNT(C403:D403)&gt;0,C403&gt;=0,D403&gt;=0)),"Soldes à corriger",IF(COUNTIFS($A$14:$A$513,A403,$B$14:$B$513,B403,$C$14:$C$513,C403,$D$14:$D$513,D403,$F$14:$F$513,F403,$G$14:$G$513,G403)&gt;1,"Doublon exact",IF(AND(F403&lt;&gt;"",F403&lt;&gt;"Charge TS",F403&lt;&gt;"Dette TS",F403&lt;&gt;"Autre"),"Choix à corriger",IF(AND(F403="Charge TS",LEFT(TRIM(A403),4)&lt;&gt;"6311"),"Compte charge incohérent",IF(AND(F403="Dette TS",LEFT(TRIM(A403),3)&lt;&gt;"447"),"Compte dette incohérent",IF(AND(OR(LEFT(TRIM(A403),4)="6311",LEFT(TRIM(A403),3)="447"),F403=""),"TS à qualifier","Prêt")))))))))</x:f>
      </x:c>
    </x:row>
    <x:row r="404" ht="35" customHeight="1">
      <x:c r="A404" s="41"/>
      <x:c r="B404" s="50"/>
      <x:c r="C404" s="45"/>
      <x:c r="D404" s="45"/>
      <x:c r="E404" s="46" t="str">
        <x:f>IF(COUNTA(A404:D404)=0,"",IF(AND(OR(C404="",ISNUMBER(C404)),OR(D404="",ISNUMBER(D404)),COUNT(C404:D404)&gt;0,C404&gt;=0,D404&gt;=0),SUM(C404)-SUM(D404),""))</x:f>
      </x:c>
      <x:c r="F404" s="38"/>
      <x:c r="G404" s="50"/>
      <x:c r="H404" s="53" t="str">
        <x:f>IF(COUNTA(A404:D404,F404:G404)=0,"",IF(OR(A404="",B404=""),"Compte / libellé requis",IF(NOT(AND(LEN(TRIM(A404))&gt;=3,OR(LEFT(TRIM(A404),1)="1",LEFT(TRIM(A404),1)="2",LEFT(TRIM(A404),1)="3",LEFT(TRIM(A404),1)="4",LEFT(TRIM(A404),1)="5",LEFT(TRIM(A404),1)="6",LEFT(TRIM(A404),1)="7",LEFT(TRIM(A404),1)="8",LEFT(TRIM(A404),1)="9"))),"Compte à corriger",IF(NOT(AND(OR(C404="",ISNUMBER(C404)),OR(D404="",ISNUMBER(D404)),COUNT(C404:D404)&gt;0,C404&gt;=0,D404&gt;=0)),"Soldes à corriger",IF(COUNTIFS($A$14:$A$513,A404,$B$14:$B$513,B404,$C$14:$C$513,C404,$D$14:$D$513,D404,$F$14:$F$513,F404,$G$14:$G$513,G404)&gt;1,"Doublon exact",IF(AND(F404&lt;&gt;"",F404&lt;&gt;"Charge TS",F404&lt;&gt;"Dette TS",F404&lt;&gt;"Autre"),"Choix à corriger",IF(AND(F404="Charge TS",LEFT(TRIM(A404),4)&lt;&gt;"6311"),"Compte charge incohérent",IF(AND(F404="Dette TS",LEFT(TRIM(A404),3)&lt;&gt;"447"),"Compte dette incohérent",IF(AND(OR(LEFT(TRIM(A404),4)="6311",LEFT(TRIM(A404),3)="447"),F404=""),"TS à qualifier","Prêt")))))))))</x:f>
      </x:c>
    </x:row>
    <x:row r="405" ht="35" customHeight="1">
      <x:c r="A405" s="41"/>
      <x:c r="B405" s="50"/>
      <x:c r="C405" s="45"/>
      <x:c r="D405" s="45"/>
      <x:c r="E405" s="46" t="str">
        <x:f>IF(COUNTA(A405:D405)=0,"",IF(AND(OR(C405="",ISNUMBER(C405)),OR(D405="",ISNUMBER(D405)),COUNT(C405:D405)&gt;0,C405&gt;=0,D405&gt;=0),SUM(C405)-SUM(D405),""))</x:f>
      </x:c>
      <x:c r="F405" s="38"/>
      <x:c r="G405" s="50"/>
      <x:c r="H405" s="53" t="str">
        <x:f>IF(COUNTA(A405:D405,F405:G405)=0,"",IF(OR(A405="",B405=""),"Compte / libellé requis",IF(NOT(AND(LEN(TRIM(A405))&gt;=3,OR(LEFT(TRIM(A405),1)="1",LEFT(TRIM(A405),1)="2",LEFT(TRIM(A405),1)="3",LEFT(TRIM(A405),1)="4",LEFT(TRIM(A405),1)="5",LEFT(TRIM(A405),1)="6",LEFT(TRIM(A405),1)="7",LEFT(TRIM(A405),1)="8",LEFT(TRIM(A405),1)="9"))),"Compte à corriger",IF(NOT(AND(OR(C405="",ISNUMBER(C405)),OR(D405="",ISNUMBER(D405)),COUNT(C405:D405)&gt;0,C405&gt;=0,D405&gt;=0)),"Soldes à corriger",IF(COUNTIFS($A$14:$A$513,A405,$B$14:$B$513,B405,$C$14:$C$513,C405,$D$14:$D$513,D405,$F$14:$F$513,F405,$G$14:$G$513,G405)&gt;1,"Doublon exact",IF(AND(F405&lt;&gt;"",F405&lt;&gt;"Charge TS",F405&lt;&gt;"Dette TS",F405&lt;&gt;"Autre"),"Choix à corriger",IF(AND(F405="Charge TS",LEFT(TRIM(A405),4)&lt;&gt;"6311"),"Compte charge incohérent",IF(AND(F405="Dette TS",LEFT(TRIM(A405),3)&lt;&gt;"447"),"Compte dette incohérent",IF(AND(OR(LEFT(TRIM(A405),4)="6311",LEFT(TRIM(A405),3)="447"),F405=""),"TS à qualifier","Prêt")))))))))</x:f>
      </x:c>
    </x:row>
    <x:row r="406" ht="35" customHeight="1">
      <x:c r="A406" s="41"/>
      <x:c r="B406" s="50"/>
      <x:c r="C406" s="45"/>
      <x:c r="D406" s="45"/>
      <x:c r="E406" s="46" t="str">
        <x:f>IF(COUNTA(A406:D406)=0,"",IF(AND(OR(C406="",ISNUMBER(C406)),OR(D406="",ISNUMBER(D406)),COUNT(C406:D406)&gt;0,C406&gt;=0,D406&gt;=0),SUM(C406)-SUM(D406),""))</x:f>
      </x:c>
      <x:c r="F406" s="38"/>
      <x:c r="G406" s="50"/>
      <x:c r="H406" s="53" t="str">
        <x:f>IF(COUNTA(A406:D406,F406:G406)=0,"",IF(OR(A406="",B406=""),"Compte / libellé requis",IF(NOT(AND(LEN(TRIM(A406))&gt;=3,OR(LEFT(TRIM(A406),1)="1",LEFT(TRIM(A406),1)="2",LEFT(TRIM(A406),1)="3",LEFT(TRIM(A406),1)="4",LEFT(TRIM(A406),1)="5",LEFT(TRIM(A406),1)="6",LEFT(TRIM(A406),1)="7",LEFT(TRIM(A406),1)="8",LEFT(TRIM(A406),1)="9"))),"Compte à corriger",IF(NOT(AND(OR(C406="",ISNUMBER(C406)),OR(D406="",ISNUMBER(D406)),COUNT(C406:D406)&gt;0,C406&gt;=0,D406&gt;=0)),"Soldes à corriger",IF(COUNTIFS($A$14:$A$513,A406,$B$14:$B$513,B406,$C$14:$C$513,C406,$D$14:$D$513,D406,$F$14:$F$513,F406,$G$14:$G$513,G406)&gt;1,"Doublon exact",IF(AND(F406&lt;&gt;"",F406&lt;&gt;"Charge TS",F406&lt;&gt;"Dette TS",F406&lt;&gt;"Autre"),"Choix à corriger",IF(AND(F406="Charge TS",LEFT(TRIM(A406),4)&lt;&gt;"6311"),"Compte charge incohérent",IF(AND(F406="Dette TS",LEFT(TRIM(A406),3)&lt;&gt;"447"),"Compte dette incohérent",IF(AND(OR(LEFT(TRIM(A406),4)="6311",LEFT(TRIM(A406),3)="447"),F406=""),"TS à qualifier","Prêt")))))))))</x:f>
      </x:c>
    </x:row>
    <x:row r="407" ht="35" customHeight="1">
      <x:c r="A407" s="41"/>
      <x:c r="B407" s="50"/>
      <x:c r="C407" s="45"/>
      <x:c r="D407" s="45"/>
      <x:c r="E407" s="46" t="str">
        <x:f>IF(COUNTA(A407:D407)=0,"",IF(AND(OR(C407="",ISNUMBER(C407)),OR(D407="",ISNUMBER(D407)),COUNT(C407:D407)&gt;0,C407&gt;=0,D407&gt;=0),SUM(C407)-SUM(D407),""))</x:f>
      </x:c>
      <x:c r="F407" s="38"/>
      <x:c r="G407" s="50"/>
      <x:c r="H407" s="53" t="str">
        <x:f>IF(COUNTA(A407:D407,F407:G407)=0,"",IF(OR(A407="",B407=""),"Compte / libellé requis",IF(NOT(AND(LEN(TRIM(A407))&gt;=3,OR(LEFT(TRIM(A407),1)="1",LEFT(TRIM(A407),1)="2",LEFT(TRIM(A407),1)="3",LEFT(TRIM(A407),1)="4",LEFT(TRIM(A407),1)="5",LEFT(TRIM(A407),1)="6",LEFT(TRIM(A407),1)="7",LEFT(TRIM(A407),1)="8",LEFT(TRIM(A407),1)="9"))),"Compte à corriger",IF(NOT(AND(OR(C407="",ISNUMBER(C407)),OR(D407="",ISNUMBER(D407)),COUNT(C407:D407)&gt;0,C407&gt;=0,D407&gt;=0)),"Soldes à corriger",IF(COUNTIFS($A$14:$A$513,A407,$B$14:$B$513,B407,$C$14:$C$513,C407,$D$14:$D$513,D407,$F$14:$F$513,F407,$G$14:$G$513,G407)&gt;1,"Doublon exact",IF(AND(F407&lt;&gt;"",F407&lt;&gt;"Charge TS",F407&lt;&gt;"Dette TS",F407&lt;&gt;"Autre"),"Choix à corriger",IF(AND(F407="Charge TS",LEFT(TRIM(A407),4)&lt;&gt;"6311"),"Compte charge incohérent",IF(AND(F407="Dette TS",LEFT(TRIM(A407),3)&lt;&gt;"447"),"Compte dette incohérent",IF(AND(OR(LEFT(TRIM(A407),4)="6311",LEFT(TRIM(A407),3)="447"),F407=""),"TS à qualifier","Prêt")))))))))</x:f>
      </x:c>
    </x:row>
    <x:row r="408" ht="35" customHeight="1">
      <x:c r="A408" s="41"/>
      <x:c r="B408" s="50"/>
      <x:c r="C408" s="45"/>
      <x:c r="D408" s="45"/>
      <x:c r="E408" s="46" t="str">
        <x:f>IF(COUNTA(A408:D408)=0,"",IF(AND(OR(C408="",ISNUMBER(C408)),OR(D408="",ISNUMBER(D408)),COUNT(C408:D408)&gt;0,C408&gt;=0,D408&gt;=0),SUM(C408)-SUM(D408),""))</x:f>
      </x:c>
      <x:c r="F408" s="38"/>
      <x:c r="G408" s="50"/>
      <x:c r="H408" s="53" t="str">
        <x:f>IF(COUNTA(A408:D408,F408:G408)=0,"",IF(OR(A408="",B408=""),"Compte / libellé requis",IF(NOT(AND(LEN(TRIM(A408))&gt;=3,OR(LEFT(TRIM(A408),1)="1",LEFT(TRIM(A408),1)="2",LEFT(TRIM(A408),1)="3",LEFT(TRIM(A408),1)="4",LEFT(TRIM(A408),1)="5",LEFT(TRIM(A408),1)="6",LEFT(TRIM(A408),1)="7",LEFT(TRIM(A408),1)="8",LEFT(TRIM(A408),1)="9"))),"Compte à corriger",IF(NOT(AND(OR(C408="",ISNUMBER(C408)),OR(D408="",ISNUMBER(D408)),COUNT(C408:D408)&gt;0,C408&gt;=0,D408&gt;=0)),"Soldes à corriger",IF(COUNTIFS($A$14:$A$513,A408,$B$14:$B$513,B408,$C$14:$C$513,C408,$D$14:$D$513,D408,$F$14:$F$513,F408,$G$14:$G$513,G408)&gt;1,"Doublon exact",IF(AND(F408&lt;&gt;"",F408&lt;&gt;"Charge TS",F408&lt;&gt;"Dette TS",F408&lt;&gt;"Autre"),"Choix à corriger",IF(AND(F408="Charge TS",LEFT(TRIM(A408),4)&lt;&gt;"6311"),"Compte charge incohérent",IF(AND(F408="Dette TS",LEFT(TRIM(A408),3)&lt;&gt;"447"),"Compte dette incohérent",IF(AND(OR(LEFT(TRIM(A408),4)="6311",LEFT(TRIM(A408),3)="447"),F408=""),"TS à qualifier","Prêt")))))))))</x:f>
      </x:c>
    </x:row>
    <x:row r="409" ht="35" customHeight="1">
      <x:c r="A409" s="41"/>
      <x:c r="B409" s="50"/>
      <x:c r="C409" s="45"/>
      <x:c r="D409" s="45"/>
      <x:c r="E409" s="46" t="str">
        <x:f>IF(COUNTA(A409:D409)=0,"",IF(AND(OR(C409="",ISNUMBER(C409)),OR(D409="",ISNUMBER(D409)),COUNT(C409:D409)&gt;0,C409&gt;=0,D409&gt;=0),SUM(C409)-SUM(D409),""))</x:f>
      </x:c>
      <x:c r="F409" s="38"/>
      <x:c r="G409" s="50"/>
      <x:c r="H409" s="53" t="str">
        <x:f>IF(COUNTA(A409:D409,F409:G409)=0,"",IF(OR(A409="",B409=""),"Compte / libellé requis",IF(NOT(AND(LEN(TRIM(A409))&gt;=3,OR(LEFT(TRIM(A409),1)="1",LEFT(TRIM(A409),1)="2",LEFT(TRIM(A409),1)="3",LEFT(TRIM(A409),1)="4",LEFT(TRIM(A409),1)="5",LEFT(TRIM(A409),1)="6",LEFT(TRIM(A409),1)="7",LEFT(TRIM(A409),1)="8",LEFT(TRIM(A409),1)="9"))),"Compte à corriger",IF(NOT(AND(OR(C409="",ISNUMBER(C409)),OR(D409="",ISNUMBER(D409)),COUNT(C409:D409)&gt;0,C409&gt;=0,D409&gt;=0)),"Soldes à corriger",IF(COUNTIFS($A$14:$A$513,A409,$B$14:$B$513,B409,$C$14:$C$513,C409,$D$14:$D$513,D409,$F$14:$F$513,F409,$G$14:$G$513,G409)&gt;1,"Doublon exact",IF(AND(F409&lt;&gt;"",F409&lt;&gt;"Charge TS",F409&lt;&gt;"Dette TS",F409&lt;&gt;"Autre"),"Choix à corriger",IF(AND(F409="Charge TS",LEFT(TRIM(A409),4)&lt;&gt;"6311"),"Compte charge incohérent",IF(AND(F409="Dette TS",LEFT(TRIM(A409),3)&lt;&gt;"447"),"Compte dette incohérent",IF(AND(OR(LEFT(TRIM(A409),4)="6311",LEFT(TRIM(A409),3)="447"),F409=""),"TS à qualifier","Prêt")))))))))</x:f>
      </x:c>
    </x:row>
    <x:row r="410" ht="35" customHeight="1">
      <x:c r="A410" s="41"/>
      <x:c r="B410" s="50"/>
      <x:c r="C410" s="45"/>
      <x:c r="D410" s="45"/>
      <x:c r="E410" s="46" t="str">
        <x:f>IF(COUNTA(A410:D410)=0,"",IF(AND(OR(C410="",ISNUMBER(C410)),OR(D410="",ISNUMBER(D410)),COUNT(C410:D410)&gt;0,C410&gt;=0,D410&gt;=0),SUM(C410)-SUM(D410),""))</x:f>
      </x:c>
      <x:c r="F410" s="38"/>
      <x:c r="G410" s="50"/>
      <x:c r="H410" s="53" t="str">
        <x:f>IF(COUNTA(A410:D410,F410:G410)=0,"",IF(OR(A410="",B410=""),"Compte / libellé requis",IF(NOT(AND(LEN(TRIM(A410))&gt;=3,OR(LEFT(TRIM(A410),1)="1",LEFT(TRIM(A410),1)="2",LEFT(TRIM(A410),1)="3",LEFT(TRIM(A410),1)="4",LEFT(TRIM(A410),1)="5",LEFT(TRIM(A410),1)="6",LEFT(TRIM(A410),1)="7",LEFT(TRIM(A410),1)="8",LEFT(TRIM(A410),1)="9"))),"Compte à corriger",IF(NOT(AND(OR(C410="",ISNUMBER(C410)),OR(D410="",ISNUMBER(D410)),COUNT(C410:D410)&gt;0,C410&gt;=0,D410&gt;=0)),"Soldes à corriger",IF(COUNTIFS($A$14:$A$513,A410,$B$14:$B$513,B410,$C$14:$C$513,C410,$D$14:$D$513,D410,$F$14:$F$513,F410,$G$14:$G$513,G410)&gt;1,"Doublon exact",IF(AND(F410&lt;&gt;"",F410&lt;&gt;"Charge TS",F410&lt;&gt;"Dette TS",F410&lt;&gt;"Autre"),"Choix à corriger",IF(AND(F410="Charge TS",LEFT(TRIM(A410),4)&lt;&gt;"6311"),"Compte charge incohérent",IF(AND(F410="Dette TS",LEFT(TRIM(A410),3)&lt;&gt;"447"),"Compte dette incohérent",IF(AND(OR(LEFT(TRIM(A410),4)="6311",LEFT(TRIM(A410),3)="447"),F410=""),"TS à qualifier","Prêt")))))))))</x:f>
      </x:c>
    </x:row>
    <x:row r="411" ht="35" customHeight="1">
      <x:c r="A411" s="41"/>
      <x:c r="B411" s="50"/>
      <x:c r="C411" s="45"/>
      <x:c r="D411" s="45"/>
      <x:c r="E411" s="46" t="str">
        <x:f>IF(COUNTA(A411:D411)=0,"",IF(AND(OR(C411="",ISNUMBER(C411)),OR(D411="",ISNUMBER(D411)),COUNT(C411:D411)&gt;0,C411&gt;=0,D411&gt;=0),SUM(C411)-SUM(D411),""))</x:f>
      </x:c>
      <x:c r="F411" s="38"/>
      <x:c r="G411" s="50"/>
      <x:c r="H411" s="53" t="str">
        <x:f>IF(COUNTA(A411:D411,F411:G411)=0,"",IF(OR(A411="",B411=""),"Compte / libellé requis",IF(NOT(AND(LEN(TRIM(A411))&gt;=3,OR(LEFT(TRIM(A411),1)="1",LEFT(TRIM(A411),1)="2",LEFT(TRIM(A411),1)="3",LEFT(TRIM(A411),1)="4",LEFT(TRIM(A411),1)="5",LEFT(TRIM(A411),1)="6",LEFT(TRIM(A411),1)="7",LEFT(TRIM(A411),1)="8",LEFT(TRIM(A411),1)="9"))),"Compte à corriger",IF(NOT(AND(OR(C411="",ISNUMBER(C411)),OR(D411="",ISNUMBER(D411)),COUNT(C411:D411)&gt;0,C411&gt;=0,D411&gt;=0)),"Soldes à corriger",IF(COUNTIFS($A$14:$A$513,A411,$B$14:$B$513,B411,$C$14:$C$513,C411,$D$14:$D$513,D411,$F$14:$F$513,F411,$G$14:$G$513,G411)&gt;1,"Doublon exact",IF(AND(F411&lt;&gt;"",F411&lt;&gt;"Charge TS",F411&lt;&gt;"Dette TS",F411&lt;&gt;"Autre"),"Choix à corriger",IF(AND(F411="Charge TS",LEFT(TRIM(A411),4)&lt;&gt;"6311"),"Compte charge incohérent",IF(AND(F411="Dette TS",LEFT(TRIM(A411),3)&lt;&gt;"447"),"Compte dette incohérent",IF(AND(OR(LEFT(TRIM(A411),4)="6311",LEFT(TRIM(A411),3)="447"),F411=""),"TS à qualifier","Prêt")))))))))</x:f>
      </x:c>
    </x:row>
    <x:row r="412" ht="35" customHeight="1">
      <x:c r="A412" s="41"/>
      <x:c r="B412" s="50"/>
      <x:c r="C412" s="45"/>
      <x:c r="D412" s="45"/>
      <x:c r="E412" s="46" t="str">
        <x:f>IF(COUNTA(A412:D412)=0,"",IF(AND(OR(C412="",ISNUMBER(C412)),OR(D412="",ISNUMBER(D412)),COUNT(C412:D412)&gt;0,C412&gt;=0,D412&gt;=0),SUM(C412)-SUM(D412),""))</x:f>
      </x:c>
      <x:c r="F412" s="38"/>
      <x:c r="G412" s="50"/>
      <x:c r="H412" s="53" t="str">
        <x:f>IF(COUNTA(A412:D412,F412:G412)=0,"",IF(OR(A412="",B412=""),"Compte / libellé requis",IF(NOT(AND(LEN(TRIM(A412))&gt;=3,OR(LEFT(TRIM(A412),1)="1",LEFT(TRIM(A412),1)="2",LEFT(TRIM(A412),1)="3",LEFT(TRIM(A412),1)="4",LEFT(TRIM(A412),1)="5",LEFT(TRIM(A412),1)="6",LEFT(TRIM(A412),1)="7",LEFT(TRIM(A412),1)="8",LEFT(TRIM(A412),1)="9"))),"Compte à corriger",IF(NOT(AND(OR(C412="",ISNUMBER(C412)),OR(D412="",ISNUMBER(D412)),COUNT(C412:D412)&gt;0,C412&gt;=0,D412&gt;=0)),"Soldes à corriger",IF(COUNTIFS($A$14:$A$513,A412,$B$14:$B$513,B412,$C$14:$C$513,C412,$D$14:$D$513,D412,$F$14:$F$513,F412,$G$14:$G$513,G412)&gt;1,"Doublon exact",IF(AND(F412&lt;&gt;"",F412&lt;&gt;"Charge TS",F412&lt;&gt;"Dette TS",F412&lt;&gt;"Autre"),"Choix à corriger",IF(AND(F412="Charge TS",LEFT(TRIM(A412),4)&lt;&gt;"6311"),"Compte charge incohérent",IF(AND(F412="Dette TS",LEFT(TRIM(A412),3)&lt;&gt;"447"),"Compte dette incohérent",IF(AND(OR(LEFT(TRIM(A412),4)="6311",LEFT(TRIM(A412),3)="447"),F412=""),"TS à qualifier","Prêt")))))))))</x:f>
      </x:c>
    </x:row>
    <x:row r="413" ht="35" customHeight="1">
      <x:c r="A413" s="41"/>
      <x:c r="B413" s="50"/>
      <x:c r="C413" s="45"/>
      <x:c r="D413" s="45"/>
      <x:c r="E413" s="46" t="str">
        <x:f>IF(COUNTA(A413:D413)=0,"",IF(AND(OR(C413="",ISNUMBER(C413)),OR(D413="",ISNUMBER(D413)),COUNT(C413:D413)&gt;0,C413&gt;=0,D413&gt;=0),SUM(C413)-SUM(D413),""))</x:f>
      </x:c>
      <x:c r="F413" s="38"/>
      <x:c r="G413" s="50"/>
      <x:c r="H413" s="53" t="str">
        <x:f>IF(COUNTA(A413:D413,F413:G413)=0,"",IF(OR(A413="",B413=""),"Compte / libellé requis",IF(NOT(AND(LEN(TRIM(A413))&gt;=3,OR(LEFT(TRIM(A413),1)="1",LEFT(TRIM(A413),1)="2",LEFT(TRIM(A413),1)="3",LEFT(TRIM(A413),1)="4",LEFT(TRIM(A413),1)="5",LEFT(TRIM(A413),1)="6",LEFT(TRIM(A413),1)="7",LEFT(TRIM(A413),1)="8",LEFT(TRIM(A413),1)="9"))),"Compte à corriger",IF(NOT(AND(OR(C413="",ISNUMBER(C413)),OR(D413="",ISNUMBER(D413)),COUNT(C413:D413)&gt;0,C413&gt;=0,D413&gt;=0)),"Soldes à corriger",IF(COUNTIFS($A$14:$A$513,A413,$B$14:$B$513,B413,$C$14:$C$513,C413,$D$14:$D$513,D413,$F$14:$F$513,F413,$G$14:$G$513,G413)&gt;1,"Doublon exact",IF(AND(F413&lt;&gt;"",F413&lt;&gt;"Charge TS",F413&lt;&gt;"Dette TS",F413&lt;&gt;"Autre"),"Choix à corriger",IF(AND(F413="Charge TS",LEFT(TRIM(A413),4)&lt;&gt;"6311"),"Compte charge incohérent",IF(AND(F413="Dette TS",LEFT(TRIM(A413),3)&lt;&gt;"447"),"Compte dette incohérent",IF(AND(OR(LEFT(TRIM(A413),4)="6311",LEFT(TRIM(A413),3)="447"),F413=""),"TS à qualifier","Prêt")))))))))</x:f>
      </x:c>
    </x:row>
    <x:row r="414" ht="35" customHeight="1">
      <x:c r="A414" s="41"/>
      <x:c r="B414" s="50"/>
      <x:c r="C414" s="45"/>
      <x:c r="D414" s="45"/>
      <x:c r="E414" s="46" t="str">
        <x:f>IF(COUNTA(A414:D414)=0,"",IF(AND(OR(C414="",ISNUMBER(C414)),OR(D414="",ISNUMBER(D414)),COUNT(C414:D414)&gt;0,C414&gt;=0,D414&gt;=0),SUM(C414)-SUM(D414),""))</x:f>
      </x:c>
      <x:c r="F414" s="38"/>
      <x:c r="G414" s="50"/>
      <x:c r="H414" s="53" t="str">
        <x:f>IF(COUNTA(A414:D414,F414:G414)=0,"",IF(OR(A414="",B414=""),"Compte / libellé requis",IF(NOT(AND(LEN(TRIM(A414))&gt;=3,OR(LEFT(TRIM(A414),1)="1",LEFT(TRIM(A414),1)="2",LEFT(TRIM(A414),1)="3",LEFT(TRIM(A414),1)="4",LEFT(TRIM(A414),1)="5",LEFT(TRIM(A414),1)="6",LEFT(TRIM(A414),1)="7",LEFT(TRIM(A414),1)="8",LEFT(TRIM(A414),1)="9"))),"Compte à corriger",IF(NOT(AND(OR(C414="",ISNUMBER(C414)),OR(D414="",ISNUMBER(D414)),COUNT(C414:D414)&gt;0,C414&gt;=0,D414&gt;=0)),"Soldes à corriger",IF(COUNTIFS($A$14:$A$513,A414,$B$14:$B$513,B414,$C$14:$C$513,C414,$D$14:$D$513,D414,$F$14:$F$513,F414,$G$14:$G$513,G414)&gt;1,"Doublon exact",IF(AND(F414&lt;&gt;"",F414&lt;&gt;"Charge TS",F414&lt;&gt;"Dette TS",F414&lt;&gt;"Autre"),"Choix à corriger",IF(AND(F414="Charge TS",LEFT(TRIM(A414),4)&lt;&gt;"6311"),"Compte charge incohérent",IF(AND(F414="Dette TS",LEFT(TRIM(A414),3)&lt;&gt;"447"),"Compte dette incohérent",IF(AND(OR(LEFT(TRIM(A414),4)="6311",LEFT(TRIM(A414),3)="447"),F414=""),"TS à qualifier","Prêt")))))))))</x:f>
      </x:c>
    </x:row>
    <x:row r="415" ht="35" customHeight="1">
      <x:c r="A415" s="41"/>
      <x:c r="B415" s="50"/>
      <x:c r="C415" s="45"/>
      <x:c r="D415" s="45"/>
      <x:c r="E415" s="46" t="str">
        <x:f>IF(COUNTA(A415:D415)=0,"",IF(AND(OR(C415="",ISNUMBER(C415)),OR(D415="",ISNUMBER(D415)),COUNT(C415:D415)&gt;0,C415&gt;=0,D415&gt;=0),SUM(C415)-SUM(D415),""))</x:f>
      </x:c>
      <x:c r="F415" s="38"/>
      <x:c r="G415" s="50"/>
      <x:c r="H415" s="53" t="str">
        <x:f>IF(COUNTA(A415:D415,F415:G415)=0,"",IF(OR(A415="",B415=""),"Compte / libellé requis",IF(NOT(AND(LEN(TRIM(A415))&gt;=3,OR(LEFT(TRIM(A415),1)="1",LEFT(TRIM(A415),1)="2",LEFT(TRIM(A415),1)="3",LEFT(TRIM(A415),1)="4",LEFT(TRIM(A415),1)="5",LEFT(TRIM(A415),1)="6",LEFT(TRIM(A415),1)="7",LEFT(TRIM(A415),1)="8",LEFT(TRIM(A415),1)="9"))),"Compte à corriger",IF(NOT(AND(OR(C415="",ISNUMBER(C415)),OR(D415="",ISNUMBER(D415)),COUNT(C415:D415)&gt;0,C415&gt;=0,D415&gt;=0)),"Soldes à corriger",IF(COUNTIFS($A$14:$A$513,A415,$B$14:$B$513,B415,$C$14:$C$513,C415,$D$14:$D$513,D415,$F$14:$F$513,F415,$G$14:$G$513,G415)&gt;1,"Doublon exact",IF(AND(F415&lt;&gt;"",F415&lt;&gt;"Charge TS",F415&lt;&gt;"Dette TS",F415&lt;&gt;"Autre"),"Choix à corriger",IF(AND(F415="Charge TS",LEFT(TRIM(A415),4)&lt;&gt;"6311"),"Compte charge incohérent",IF(AND(F415="Dette TS",LEFT(TRIM(A415),3)&lt;&gt;"447"),"Compte dette incohérent",IF(AND(OR(LEFT(TRIM(A415),4)="6311",LEFT(TRIM(A415),3)="447"),F415=""),"TS à qualifier","Prêt")))))))))</x:f>
      </x:c>
    </x:row>
    <x:row r="416" ht="35" customHeight="1">
      <x:c r="A416" s="41"/>
      <x:c r="B416" s="50"/>
      <x:c r="C416" s="45"/>
      <x:c r="D416" s="45"/>
      <x:c r="E416" s="46" t="str">
        <x:f>IF(COUNTA(A416:D416)=0,"",IF(AND(OR(C416="",ISNUMBER(C416)),OR(D416="",ISNUMBER(D416)),COUNT(C416:D416)&gt;0,C416&gt;=0,D416&gt;=0),SUM(C416)-SUM(D416),""))</x:f>
      </x:c>
      <x:c r="F416" s="38"/>
      <x:c r="G416" s="50"/>
      <x:c r="H416" s="53" t="str">
        <x:f>IF(COUNTA(A416:D416,F416:G416)=0,"",IF(OR(A416="",B416=""),"Compte / libellé requis",IF(NOT(AND(LEN(TRIM(A416))&gt;=3,OR(LEFT(TRIM(A416),1)="1",LEFT(TRIM(A416),1)="2",LEFT(TRIM(A416),1)="3",LEFT(TRIM(A416),1)="4",LEFT(TRIM(A416),1)="5",LEFT(TRIM(A416),1)="6",LEFT(TRIM(A416),1)="7",LEFT(TRIM(A416),1)="8",LEFT(TRIM(A416),1)="9"))),"Compte à corriger",IF(NOT(AND(OR(C416="",ISNUMBER(C416)),OR(D416="",ISNUMBER(D416)),COUNT(C416:D416)&gt;0,C416&gt;=0,D416&gt;=0)),"Soldes à corriger",IF(COUNTIFS($A$14:$A$513,A416,$B$14:$B$513,B416,$C$14:$C$513,C416,$D$14:$D$513,D416,$F$14:$F$513,F416,$G$14:$G$513,G416)&gt;1,"Doublon exact",IF(AND(F416&lt;&gt;"",F416&lt;&gt;"Charge TS",F416&lt;&gt;"Dette TS",F416&lt;&gt;"Autre"),"Choix à corriger",IF(AND(F416="Charge TS",LEFT(TRIM(A416),4)&lt;&gt;"6311"),"Compte charge incohérent",IF(AND(F416="Dette TS",LEFT(TRIM(A416),3)&lt;&gt;"447"),"Compte dette incohérent",IF(AND(OR(LEFT(TRIM(A416),4)="6311",LEFT(TRIM(A416),3)="447"),F416=""),"TS à qualifier","Prêt")))))))))</x:f>
      </x:c>
    </x:row>
    <x:row r="417" ht="35" customHeight="1">
      <x:c r="A417" s="41"/>
      <x:c r="B417" s="50"/>
      <x:c r="C417" s="45"/>
      <x:c r="D417" s="45"/>
      <x:c r="E417" s="46" t="str">
        <x:f>IF(COUNTA(A417:D417)=0,"",IF(AND(OR(C417="",ISNUMBER(C417)),OR(D417="",ISNUMBER(D417)),COUNT(C417:D417)&gt;0,C417&gt;=0,D417&gt;=0),SUM(C417)-SUM(D417),""))</x:f>
      </x:c>
      <x:c r="F417" s="38"/>
      <x:c r="G417" s="50"/>
      <x:c r="H417" s="53" t="str">
        <x:f>IF(COUNTA(A417:D417,F417:G417)=0,"",IF(OR(A417="",B417=""),"Compte / libellé requis",IF(NOT(AND(LEN(TRIM(A417))&gt;=3,OR(LEFT(TRIM(A417),1)="1",LEFT(TRIM(A417),1)="2",LEFT(TRIM(A417),1)="3",LEFT(TRIM(A417),1)="4",LEFT(TRIM(A417),1)="5",LEFT(TRIM(A417),1)="6",LEFT(TRIM(A417),1)="7",LEFT(TRIM(A417),1)="8",LEFT(TRIM(A417),1)="9"))),"Compte à corriger",IF(NOT(AND(OR(C417="",ISNUMBER(C417)),OR(D417="",ISNUMBER(D417)),COUNT(C417:D417)&gt;0,C417&gt;=0,D417&gt;=0)),"Soldes à corriger",IF(COUNTIFS($A$14:$A$513,A417,$B$14:$B$513,B417,$C$14:$C$513,C417,$D$14:$D$513,D417,$F$14:$F$513,F417,$G$14:$G$513,G417)&gt;1,"Doublon exact",IF(AND(F417&lt;&gt;"",F417&lt;&gt;"Charge TS",F417&lt;&gt;"Dette TS",F417&lt;&gt;"Autre"),"Choix à corriger",IF(AND(F417="Charge TS",LEFT(TRIM(A417),4)&lt;&gt;"6311"),"Compte charge incohérent",IF(AND(F417="Dette TS",LEFT(TRIM(A417),3)&lt;&gt;"447"),"Compte dette incohérent",IF(AND(OR(LEFT(TRIM(A417),4)="6311",LEFT(TRIM(A417),3)="447"),F417=""),"TS à qualifier","Prêt")))))))))</x:f>
      </x:c>
    </x:row>
    <x:row r="418" ht="35" customHeight="1">
      <x:c r="A418" s="41"/>
      <x:c r="B418" s="50"/>
      <x:c r="C418" s="45"/>
      <x:c r="D418" s="45"/>
      <x:c r="E418" s="46" t="str">
        <x:f>IF(COUNTA(A418:D418)=0,"",IF(AND(OR(C418="",ISNUMBER(C418)),OR(D418="",ISNUMBER(D418)),COUNT(C418:D418)&gt;0,C418&gt;=0,D418&gt;=0),SUM(C418)-SUM(D418),""))</x:f>
      </x:c>
      <x:c r="F418" s="38"/>
      <x:c r="G418" s="50"/>
      <x:c r="H418" s="53" t="str">
        <x:f>IF(COUNTA(A418:D418,F418:G418)=0,"",IF(OR(A418="",B418=""),"Compte / libellé requis",IF(NOT(AND(LEN(TRIM(A418))&gt;=3,OR(LEFT(TRIM(A418),1)="1",LEFT(TRIM(A418),1)="2",LEFT(TRIM(A418),1)="3",LEFT(TRIM(A418),1)="4",LEFT(TRIM(A418),1)="5",LEFT(TRIM(A418),1)="6",LEFT(TRIM(A418),1)="7",LEFT(TRIM(A418),1)="8",LEFT(TRIM(A418),1)="9"))),"Compte à corriger",IF(NOT(AND(OR(C418="",ISNUMBER(C418)),OR(D418="",ISNUMBER(D418)),COUNT(C418:D418)&gt;0,C418&gt;=0,D418&gt;=0)),"Soldes à corriger",IF(COUNTIFS($A$14:$A$513,A418,$B$14:$B$513,B418,$C$14:$C$513,C418,$D$14:$D$513,D418,$F$14:$F$513,F418,$G$14:$G$513,G418)&gt;1,"Doublon exact",IF(AND(F418&lt;&gt;"",F418&lt;&gt;"Charge TS",F418&lt;&gt;"Dette TS",F418&lt;&gt;"Autre"),"Choix à corriger",IF(AND(F418="Charge TS",LEFT(TRIM(A418),4)&lt;&gt;"6311"),"Compte charge incohérent",IF(AND(F418="Dette TS",LEFT(TRIM(A418),3)&lt;&gt;"447"),"Compte dette incohérent",IF(AND(OR(LEFT(TRIM(A418),4)="6311",LEFT(TRIM(A418),3)="447"),F418=""),"TS à qualifier","Prêt")))))))))</x:f>
      </x:c>
    </x:row>
    <x:row r="419" ht="35" customHeight="1">
      <x:c r="A419" s="41"/>
      <x:c r="B419" s="50"/>
      <x:c r="C419" s="45"/>
      <x:c r="D419" s="45"/>
      <x:c r="E419" s="46" t="str">
        <x:f>IF(COUNTA(A419:D419)=0,"",IF(AND(OR(C419="",ISNUMBER(C419)),OR(D419="",ISNUMBER(D419)),COUNT(C419:D419)&gt;0,C419&gt;=0,D419&gt;=0),SUM(C419)-SUM(D419),""))</x:f>
      </x:c>
      <x:c r="F419" s="38"/>
      <x:c r="G419" s="50"/>
      <x:c r="H419" s="53" t="str">
        <x:f>IF(COUNTA(A419:D419,F419:G419)=0,"",IF(OR(A419="",B419=""),"Compte / libellé requis",IF(NOT(AND(LEN(TRIM(A419))&gt;=3,OR(LEFT(TRIM(A419),1)="1",LEFT(TRIM(A419),1)="2",LEFT(TRIM(A419),1)="3",LEFT(TRIM(A419),1)="4",LEFT(TRIM(A419),1)="5",LEFT(TRIM(A419),1)="6",LEFT(TRIM(A419),1)="7",LEFT(TRIM(A419),1)="8",LEFT(TRIM(A419),1)="9"))),"Compte à corriger",IF(NOT(AND(OR(C419="",ISNUMBER(C419)),OR(D419="",ISNUMBER(D419)),COUNT(C419:D419)&gt;0,C419&gt;=0,D419&gt;=0)),"Soldes à corriger",IF(COUNTIFS($A$14:$A$513,A419,$B$14:$B$513,B419,$C$14:$C$513,C419,$D$14:$D$513,D419,$F$14:$F$513,F419,$G$14:$G$513,G419)&gt;1,"Doublon exact",IF(AND(F419&lt;&gt;"",F419&lt;&gt;"Charge TS",F419&lt;&gt;"Dette TS",F419&lt;&gt;"Autre"),"Choix à corriger",IF(AND(F419="Charge TS",LEFT(TRIM(A419),4)&lt;&gt;"6311"),"Compte charge incohérent",IF(AND(F419="Dette TS",LEFT(TRIM(A419),3)&lt;&gt;"447"),"Compte dette incohérent",IF(AND(OR(LEFT(TRIM(A419),4)="6311",LEFT(TRIM(A419),3)="447"),F419=""),"TS à qualifier","Prêt")))))))))</x:f>
      </x:c>
    </x:row>
    <x:row r="420" ht="35" customHeight="1">
      <x:c r="A420" s="41"/>
      <x:c r="B420" s="50"/>
      <x:c r="C420" s="45"/>
      <x:c r="D420" s="45"/>
      <x:c r="E420" s="46" t="str">
        <x:f>IF(COUNTA(A420:D420)=0,"",IF(AND(OR(C420="",ISNUMBER(C420)),OR(D420="",ISNUMBER(D420)),COUNT(C420:D420)&gt;0,C420&gt;=0,D420&gt;=0),SUM(C420)-SUM(D420),""))</x:f>
      </x:c>
      <x:c r="F420" s="38"/>
      <x:c r="G420" s="50"/>
      <x:c r="H420" s="53" t="str">
        <x:f>IF(COUNTA(A420:D420,F420:G420)=0,"",IF(OR(A420="",B420=""),"Compte / libellé requis",IF(NOT(AND(LEN(TRIM(A420))&gt;=3,OR(LEFT(TRIM(A420),1)="1",LEFT(TRIM(A420),1)="2",LEFT(TRIM(A420),1)="3",LEFT(TRIM(A420),1)="4",LEFT(TRIM(A420),1)="5",LEFT(TRIM(A420),1)="6",LEFT(TRIM(A420),1)="7",LEFT(TRIM(A420),1)="8",LEFT(TRIM(A420),1)="9"))),"Compte à corriger",IF(NOT(AND(OR(C420="",ISNUMBER(C420)),OR(D420="",ISNUMBER(D420)),COUNT(C420:D420)&gt;0,C420&gt;=0,D420&gt;=0)),"Soldes à corriger",IF(COUNTIFS($A$14:$A$513,A420,$B$14:$B$513,B420,$C$14:$C$513,C420,$D$14:$D$513,D420,$F$14:$F$513,F420,$G$14:$G$513,G420)&gt;1,"Doublon exact",IF(AND(F420&lt;&gt;"",F420&lt;&gt;"Charge TS",F420&lt;&gt;"Dette TS",F420&lt;&gt;"Autre"),"Choix à corriger",IF(AND(F420="Charge TS",LEFT(TRIM(A420),4)&lt;&gt;"6311"),"Compte charge incohérent",IF(AND(F420="Dette TS",LEFT(TRIM(A420),3)&lt;&gt;"447"),"Compte dette incohérent",IF(AND(OR(LEFT(TRIM(A420),4)="6311",LEFT(TRIM(A420),3)="447"),F420=""),"TS à qualifier","Prêt")))))))))</x:f>
      </x:c>
    </x:row>
    <x:row r="421" ht="35" customHeight="1">
      <x:c r="A421" s="41"/>
      <x:c r="B421" s="50"/>
      <x:c r="C421" s="45"/>
      <x:c r="D421" s="45"/>
      <x:c r="E421" s="46" t="str">
        <x:f>IF(COUNTA(A421:D421)=0,"",IF(AND(OR(C421="",ISNUMBER(C421)),OR(D421="",ISNUMBER(D421)),COUNT(C421:D421)&gt;0,C421&gt;=0,D421&gt;=0),SUM(C421)-SUM(D421),""))</x:f>
      </x:c>
      <x:c r="F421" s="38"/>
      <x:c r="G421" s="50"/>
      <x:c r="H421" s="53" t="str">
        <x:f>IF(COUNTA(A421:D421,F421:G421)=0,"",IF(OR(A421="",B421=""),"Compte / libellé requis",IF(NOT(AND(LEN(TRIM(A421))&gt;=3,OR(LEFT(TRIM(A421),1)="1",LEFT(TRIM(A421),1)="2",LEFT(TRIM(A421),1)="3",LEFT(TRIM(A421),1)="4",LEFT(TRIM(A421),1)="5",LEFT(TRIM(A421),1)="6",LEFT(TRIM(A421),1)="7",LEFT(TRIM(A421),1)="8",LEFT(TRIM(A421),1)="9"))),"Compte à corriger",IF(NOT(AND(OR(C421="",ISNUMBER(C421)),OR(D421="",ISNUMBER(D421)),COUNT(C421:D421)&gt;0,C421&gt;=0,D421&gt;=0)),"Soldes à corriger",IF(COUNTIFS($A$14:$A$513,A421,$B$14:$B$513,B421,$C$14:$C$513,C421,$D$14:$D$513,D421,$F$14:$F$513,F421,$G$14:$G$513,G421)&gt;1,"Doublon exact",IF(AND(F421&lt;&gt;"",F421&lt;&gt;"Charge TS",F421&lt;&gt;"Dette TS",F421&lt;&gt;"Autre"),"Choix à corriger",IF(AND(F421="Charge TS",LEFT(TRIM(A421),4)&lt;&gt;"6311"),"Compte charge incohérent",IF(AND(F421="Dette TS",LEFT(TRIM(A421),3)&lt;&gt;"447"),"Compte dette incohérent",IF(AND(OR(LEFT(TRIM(A421),4)="6311",LEFT(TRIM(A421),3)="447"),F421=""),"TS à qualifier","Prêt")))))))))</x:f>
      </x:c>
    </x:row>
    <x:row r="422" ht="35" customHeight="1">
      <x:c r="A422" s="41"/>
      <x:c r="B422" s="50"/>
      <x:c r="C422" s="45"/>
      <x:c r="D422" s="45"/>
      <x:c r="E422" s="46" t="str">
        <x:f>IF(COUNTA(A422:D422)=0,"",IF(AND(OR(C422="",ISNUMBER(C422)),OR(D422="",ISNUMBER(D422)),COUNT(C422:D422)&gt;0,C422&gt;=0,D422&gt;=0),SUM(C422)-SUM(D422),""))</x:f>
      </x:c>
      <x:c r="F422" s="38"/>
      <x:c r="G422" s="50"/>
      <x:c r="H422" s="53" t="str">
        <x:f>IF(COUNTA(A422:D422,F422:G422)=0,"",IF(OR(A422="",B422=""),"Compte / libellé requis",IF(NOT(AND(LEN(TRIM(A422))&gt;=3,OR(LEFT(TRIM(A422),1)="1",LEFT(TRIM(A422),1)="2",LEFT(TRIM(A422),1)="3",LEFT(TRIM(A422),1)="4",LEFT(TRIM(A422),1)="5",LEFT(TRIM(A422),1)="6",LEFT(TRIM(A422),1)="7",LEFT(TRIM(A422),1)="8",LEFT(TRIM(A422),1)="9"))),"Compte à corriger",IF(NOT(AND(OR(C422="",ISNUMBER(C422)),OR(D422="",ISNUMBER(D422)),COUNT(C422:D422)&gt;0,C422&gt;=0,D422&gt;=0)),"Soldes à corriger",IF(COUNTIFS($A$14:$A$513,A422,$B$14:$B$513,B422,$C$14:$C$513,C422,$D$14:$D$513,D422,$F$14:$F$513,F422,$G$14:$G$513,G422)&gt;1,"Doublon exact",IF(AND(F422&lt;&gt;"",F422&lt;&gt;"Charge TS",F422&lt;&gt;"Dette TS",F422&lt;&gt;"Autre"),"Choix à corriger",IF(AND(F422="Charge TS",LEFT(TRIM(A422),4)&lt;&gt;"6311"),"Compte charge incohérent",IF(AND(F422="Dette TS",LEFT(TRIM(A422),3)&lt;&gt;"447"),"Compte dette incohérent",IF(AND(OR(LEFT(TRIM(A422),4)="6311",LEFT(TRIM(A422),3)="447"),F422=""),"TS à qualifier","Prêt")))))))))</x:f>
      </x:c>
    </x:row>
    <x:row r="423" ht="35" customHeight="1">
      <x:c r="A423" s="41"/>
      <x:c r="B423" s="50"/>
      <x:c r="C423" s="45"/>
      <x:c r="D423" s="45"/>
      <x:c r="E423" s="46" t="str">
        <x:f>IF(COUNTA(A423:D423)=0,"",IF(AND(OR(C423="",ISNUMBER(C423)),OR(D423="",ISNUMBER(D423)),COUNT(C423:D423)&gt;0,C423&gt;=0,D423&gt;=0),SUM(C423)-SUM(D423),""))</x:f>
      </x:c>
      <x:c r="F423" s="38"/>
      <x:c r="G423" s="50"/>
      <x:c r="H423" s="53" t="str">
        <x:f>IF(COUNTA(A423:D423,F423:G423)=0,"",IF(OR(A423="",B423=""),"Compte / libellé requis",IF(NOT(AND(LEN(TRIM(A423))&gt;=3,OR(LEFT(TRIM(A423),1)="1",LEFT(TRIM(A423),1)="2",LEFT(TRIM(A423),1)="3",LEFT(TRIM(A423),1)="4",LEFT(TRIM(A423),1)="5",LEFT(TRIM(A423),1)="6",LEFT(TRIM(A423),1)="7",LEFT(TRIM(A423),1)="8",LEFT(TRIM(A423),1)="9"))),"Compte à corriger",IF(NOT(AND(OR(C423="",ISNUMBER(C423)),OR(D423="",ISNUMBER(D423)),COUNT(C423:D423)&gt;0,C423&gt;=0,D423&gt;=0)),"Soldes à corriger",IF(COUNTIFS($A$14:$A$513,A423,$B$14:$B$513,B423,$C$14:$C$513,C423,$D$14:$D$513,D423,$F$14:$F$513,F423,$G$14:$G$513,G423)&gt;1,"Doublon exact",IF(AND(F423&lt;&gt;"",F423&lt;&gt;"Charge TS",F423&lt;&gt;"Dette TS",F423&lt;&gt;"Autre"),"Choix à corriger",IF(AND(F423="Charge TS",LEFT(TRIM(A423),4)&lt;&gt;"6311"),"Compte charge incohérent",IF(AND(F423="Dette TS",LEFT(TRIM(A423),3)&lt;&gt;"447"),"Compte dette incohérent",IF(AND(OR(LEFT(TRIM(A423),4)="6311",LEFT(TRIM(A423),3)="447"),F423=""),"TS à qualifier","Prêt")))))))))</x:f>
      </x:c>
    </x:row>
    <x:row r="424" ht="35" customHeight="1">
      <x:c r="A424" s="41"/>
      <x:c r="B424" s="50"/>
      <x:c r="C424" s="45"/>
      <x:c r="D424" s="45"/>
      <x:c r="E424" s="46" t="str">
        <x:f>IF(COUNTA(A424:D424)=0,"",IF(AND(OR(C424="",ISNUMBER(C424)),OR(D424="",ISNUMBER(D424)),COUNT(C424:D424)&gt;0,C424&gt;=0,D424&gt;=0),SUM(C424)-SUM(D424),""))</x:f>
      </x:c>
      <x:c r="F424" s="38"/>
      <x:c r="G424" s="50"/>
      <x:c r="H424" s="53" t="str">
        <x:f>IF(COUNTA(A424:D424,F424:G424)=0,"",IF(OR(A424="",B424=""),"Compte / libellé requis",IF(NOT(AND(LEN(TRIM(A424))&gt;=3,OR(LEFT(TRIM(A424),1)="1",LEFT(TRIM(A424),1)="2",LEFT(TRIM(A424),1)="3",LEFT(TRIM(A424),1)="4",LEFT(TRIM(A424),1)="5",LEFT(TRIM(A424),1)="6",LEFT(TRIM(A424),1)="7",LEFT(TRIM(A424),1)="8",LEFT(TRIM(A424),1)="9"))),"Compte à corriger",IF(NOT(AND(OR(C424="",ISNUMBER(C424)),OR(D424="",ISNUMBER(D424)),COUNT(C424:D424)&gt;0,C424&gt;=0,D424&gt;=0)),"Soldes à corriger",IF(COUNTIFS($A$14:$A$513,A424,$B$14:$B$513,B424,$C$14:$C$513,C424,$D$14:$D$513,D424,$F$14:$F$513,F424,$G$14:$G$513,G424)&gt;1,"Doublon exact",IF(AND(F424&lt;&gt;"",F424&lt;&gt;"Charge TS",F424&lt;&gt;"Dette TS",F424&lt;&gt;"Autre"),"Choix à corriger",IF(AND(F424="Charge TS",LEFT(TRIM(A424),4)&lt;&gt;"6311"),"Compte charge incohérent",IF(AND(F424="Dette TS",LEFT(TRIM(A424),3)&lt;&gt;"447"),"Compte dette incohérent",IF(AND(OR(LEFT(TRIM(A424),4)="6311",LEFT(TRIM(A424),3)="447"),F424=""),"TS à qualifier","Prêt")))))))))</x:f>
      </x:c>
    </x:row>
    <x:row r="425" ht="35" customHeight="1">
      <x:c r="A425" s="41"/>
      <x:c r="B425" s="50"/>
      <x:c r="C425" s="45"/>
      <x:c r="D425" s="45"/>
      <x:c r="E425" s="46" t="str">
        <x:f>IF(COUNTA(A425:D425)=0,"",IF(AND(OR(C425="",ISNUMBER(C425)),OR(D425="",ISNUMBER(D425)),COUNT(C425:D425)&gt;0,C425&gt;=0,D425&gt;=0),SUM(C425)-SUM(D425),""))</x:f>
      </x:c>
      <x:c r="F425" s="38"/>
      <x:c r="G425" s="50"/>
      <x:c r="H425" s="53" t="str">
        <x:f>IF(COUNTA(A425:D425,F425:G425)=0,"",IF(OR(A425="",B425=""),"Compte / libellé requis",IF(NOT(AND(LEN(TRIM(A425))&gt;=3,OR(LEFT(TRIM(A425),1)="1",LEFT(TRIM(A425),1)="2",LEFT(TRIM(A425),1)="3",LEFT(TRIM(A425),1)="4",LEFT(TRIM(A425),1)="5",LEFT(TRIM(A425),1)="6",LEFT(TRIM(A425),1)="7",LEFT(TRIM(A425),1)="8",LEFT(TRIM(A425),1)="9"))),"Compte à corriger",IF(NOT(AND(OR(C425="",ISNUMBER(C425)),OR(D425="",ISNUMBER(D425)),COUNT(C425:D425)&gt;0,C425&gt;=0,D425&gt;=0)),"Soldes à corriger",IF(COUNTIFS($A$14:$A$513,A425,$B$14:$B$513,B425,$C$14:$C$513,C425,$D$14:$D$513,D425,$F$14:$F$513,F425,$G$14:$G$513,G425)&gt;1,"Doublon exact",IF(AND(F425&lt;&gt;"",F425&lt;&gt;"Charge TS",F425&lt;&gt;"Dette TS",F425&lt;&gt;"Autre"),"Choix à corriger",IF(AND(F425="Charge TS",LEFT(TRIM(A425),4)&lt;&gt;"6311"),"Compte charge incohérent",IF(AND(F425="Dette TS",LEFT(TRIM(A425),3)&lt;&gt;"447"),"Compte dette incohérent",IF(AND(OR(LEFT(TRIM(A425),4)="6311",LEFT(TRIM(A425),3)="447"),F425=""),"TS à qualifier","Prêt")))))))))</x:f>
      </x:c>
    </x:row>
    <x:row r="426" ht="35" customHeight="1">
      <x:c r="A426" s="41"/>
      <x:c r="B426" s="50"/>
      <x:c r="C426" s="45"/>
      <x:c r="D426" s="45"/>
      <x:c r="E426" s="46" t="str">
        <x:f>IF(COUNTA(A426:D426)=0,"",IF(AND(OR(C426="",ISNUMBER(C426)),OR(D426="",ISNUMBER(D426)),COUNT(C426:D426)&gt;0,C426&gt;=0,D426&gt;=0),SUM(C426)-SUM(D426),""))</x:f>
      </x:c>
      <x:c r="F426" s="38"/>
      <x:c r="G426" s="50"/>
      <x:c r="H426" s="53" t="str">
        <x:f>IF(COUNTA(A426:D426,F426:G426)=0,"",IF(OR(A426="",B426=""),"Compte / libellé requis",IF(NOT(AND(LEN(TRIM(A426))&gt;=3,OR(LEFT(TRIM(A426),1)="1",LEFT(TRIM(A426),1)="2",LEFT(TRIM(A426),1)="3",LEFT(TRIM(A426),1)="4",LEFT(TRIM(A426),1)="5",LEFT(TRIM(A426),1)="6",LEFT(TRIM(A426),1)="7",LEFT(TRIM(A426),1)="8",LEFT(TRIM(A426),1)="9"))),"Compte à corriger",IF(NOT(AND(OR(C426="",ISNUMBER(C426)),OR(D426="",ISNUMBER(D426)),COUNT(C426:D426)&gt;0,C426&gt;=0,D426&gt;=0)),"Soldes à corriger",IF(COUNTIFS($A$14:$A$513,A426,$B$14:$B$513,B426,$C$14:$C$513,C426,$D$14:$D$513,D426,$F$14:$F$513,F426,$G$14:$G$513,G426)&gt;1,"Doublon exact",IF(AND(F426&lt;&gt;"",F426&lt;&gt;"Charge TS",F426&lt;&gt;"Dette TS",F426&lt;&gt;"Autre"),"Choix à corriger",IF(AND(F426="Charge TS",LEFT(TRIM(A426),4)&lt;&gt;"6311"),"Compte charge incohérent",IF(AND(F426="Dette TS",LEFT(TRIM(A426),3)&lt;&gt;"447"),"Compte dette incohérent",IF(AND(OR(LEFT(TRIM(A426),4)="6311",LEFT(TRIM(A426),3)="447"),F426=""),"TS à qualifier","Prêt")))))))))</x:f>
      </x:c>
    </x:row>
    <x:row r="427" ht="35" customHeight="1">
      <x:c r="A427" s="41"/>
      <x:c r="B427" s="50"/>
      <x:c r="C427" s="45"/>
      <x:c r="D427" s="45"/>
      <x:c r="E427" s="46" t="str">
        <x:f>IF(COUNTA(A427:D427)=0,"",IF(AND(OR(C427="",ISNUMBER(C427)),OR(D427="",ISNUMBER(D427)),COUNT(C427:D427)&gt;0,C427&gt;=0,D427&gt;=0),SUM(C427)-SUM(D427),""))</x:f>
      </x:c>
      <x:c r="F427" s="38"/>
      <x:c r="G427" s="50"/>
      <x:c r="H427" s="53" t="str">
        <x:f>IF(COUNTA(A427:D427,F427:G427)=0,"",IF(OR(A427="",B427=""),"Compte / libellé requis",IF(NOT(AND(LEN(TRIM(A427))&gt;=3,OR(LEFT(TRIM(A427),1)="1",LEFT(TRIM(A427),1)="2",LEFT(TRIM(A427),1)="3",LEFT(TRIM(A427),1)="4",LEFT(TRIM(A427),1)="5",LEFT(TRIM(A427),1)="6",LEFT(TRIM(A427),1)="7",LEFT(TRIM(A427),1)="8",LEFT(TRIM(A427),1)="9"))),"Compte à corriger",IF(NOT(AND(OR(C427="",ISNUMBER(C427)),OR(D427="",ISNUMBER(D427)),COUNT(C427:D427)&gt;0,C427&gt;=0,D427&gt;=0)),"Soldes à corriger",IF(COUNTIFS($A$14:$A$513,A427,$B$14:$B$513,B427,$C$14:$C$513,C427,$D$14:$D$513,D427,$F$14:$F$513,F427,$G$14:$G$513,G427)&gt;1,"Doublon exact",IF(AND(F427&lt;&gt;"",F427&lt;&gt;"Charge TS",F427&lt;&gt;"Dette TS",F427&lt;&gt;"Autre"),"Choix à corriger",IF(AND(F427="Charge TS",LEFT(TRIM(A427),4)&lt;&gt;"6311"),"Compte charge incohérent",IF(AND(F427="Dette TS",LEFT(TRIM(A427),3)&lt;&gt;"447"),"Compte dette incohérent",IF(AND(OR(LEFT(TRIM(A427),4)="6311",LEFT(TRIM(A427),3)="447"),F427=""),"TS à qualifier","Prêt")))))))))</x:f>
      </x:c>
    </x:row>
    <x:row r="428" ht="35" customHeight="1">
      <x:c r="A428" s="41"/>
      <x:c r="B428" s="50"/>
      <x:c r="C428" s="45"/>
      <x:c r="D428" s="45"/>
      <x:c r="E428" s="46" t="str">
        <x:f>IF(COUNTA(A428:D428)=0,"",IF(AND(OR(C428="",ISNUMBER(C428)),OR(D428="",ISNUMBER(D428)),COUNT(C428:D428)&gt;0,C428&gt;=0,D428&gt;=0),SUM(C428)-SUM(D428),""))</x:f>
      </x:c>
      <x:c r="F428" s="38"/>
      <x:c r="G428" s="50"/>
      <x:c r="H428" s="53" t="str">
        <x:f>IF(COUNTA(A428:D428,F428:G428)=0,"",IF(OR(A428="",B428=""),"Compte / libellé requis",IF(NOT(AND(LEN(TRIM(A428))&gt;=3,OR(LEFT(TRIM(A428),1)="1",LEFT(TRIM(A428),1)="2",LEFT(TRIM(A428),1)="3",LEFT(TRIM(A428),1)="4",LEFT(TRIM(A428),1)="5",LEFT(TRIM(A428),1)="6",LEFT(TRIM(A428),1)="7",LEFT(TRIM(A428),1)="8",LEFT(TRIM(A428),1)="9"))),"Compte à corriger",IF(NOT(AND(OR(C428="",ISNUMBER(C428)),OR(D428="",ISNUMBER(D428)),COUNT(C428:D428)&gt;0,C428&gt;=0,D428&gt;=0)),"Soldes à corriger",IF(COUNTIFS($A$14:$A$513,A428,$B$14:$B$513,B428,$C$14:$C$513,C428,$D$14:$D$513,D428,$F$14:$F$513,F428,$G$14:$G$513,G428)&gt;1,"Doublon exact",IF(AND(F428&lt;&gt;"",F428&lt;&gt;"Charge TS",F428&lt;&gt;"Dette TS",F428&lt;&gt;"Autre"),"Choix à corriger",IF(AND(F428="Charge TS",LEFT(TRIM(A428),4)&lt;&gt;"6311"),"Compte charge incohérent",IF(AND(F428="Dette TS",LEFT(TRIM(A428),3)&lt;&gt;"447"),"Compte dette incohérent",IF(AND(OR(LEFT(TRIM(A428),4)="6311",LEFT(TRIM(A428),3)="447"),F428=""),"TS à qualifier","Prêt")))))))))</x:f>
      </x:c>
    </x:row>
    <x:row r="429" ht="35" customHeight="1">
      <x:c r="A429" s="41"/>
      <x:c r="B429" s="50"/>
      <x:c r="C429" s="45"/>
      <x:c r="D429" s="45"/>
      <x:c r="E429" s="46" t="str">
        <x:f>IF(COUNTA(A429:D429)=0,"",IF(AND(OR(C429="",ISNUMBER(C429)),OR(D429="",ISNUMBER(D429)),COUNT(C429:D429)&gt;0,C429&gt;=0,D429&gt;=0),SUM(C429)-SUM(D429),""))</x:f>
      </x:c>
      <x:c r="F429" s="38"/>
      <x:c r="G429" s="50"/>
      <x:c r="H429" s="53" t="str">
        <x:f>IF(COUNTA(A429:D429,F429:G429)=0,"",IF(OR(A429="",B429=""),"Compte / libellé requis",IF(NOT(AND(LEN(TRIM(A429))&gt;=3,OR(LEFT(TRIM(A429),1)="1",LEFT(TRIM(A429),1)="2",LEFT(TRIM(A429),1)="3",LEFT(TRIM(A429),1)="4",LEFT(TRIM(A429),1)="5",LEFT(TRIM(A429),1)="6",LEFT(TRIM(A429),1)="7",LEFT(TRIM(A429),1)="8",LEFT(TRIM(A429),1)="9"))),"Compte à corriger",IF(NOT(AND(OR(C429="",ISNUMBER(C429)),OR(D429="",ISNUMBER(D429)),COUNT(C429:D429)&gt;0,C429&gt;=0,D429&gt;=0)),"Soldes à corriger",IF(COUNTIFS($A$14:$A$513,A429,$B$14:$B$513,B429,$C$14:$C$513,C429,$D$14:$D$513,D429,$F$14:$F$513,F429,$G$14:$G$513,G429)&gt;1,"Doublon exact",IF(AND(F429&lt;&gt;"",F429&lt;&gt;"Charge TS",F429&lt;&gt;"Dette TS",F429&lt;&gt;"Autre"),"Choix à corriger",IF(AND(F429="Charge TS",LEFT(TRIM(A429),4)&lt;&gt;"6311"),"Compte charge incohérent",IF(AND(F429="Dette TS",LEFT(TRIM(A429),3)&lt;&gt;"447"),"Compte dette incohérent",IF(AND(OR(LEFT(TRIM(A429),4)="6311",LEFT(TRIM(A429),3)="447"),F429=""),"TS à qualifier","Prêt")))))))))</x:f>
      </x:c>
    </x:row>
    <x:row r="430" ht="35" customHeight="1">
      <x:c r="A430" s="41"/>
      <x:c r="B430" s="50"/>
      <x:c r="C430" s="45"/>
      <x:c r="D430" s="45"/>
      <x:c r="E430" s="46" t="str">
        <x:f>IF(COUNTA(A430:D430)=0,"",IF(AND(OR(C430="",ISNUMBER(C430)),OR(D430="",ISNUMBER(D430)),COUNT(C430:D430)&gt;0,C430&gt;=0,D430&gt;=0),SUM(C430)-SUM(D430),""))</x:f>
      </x:c>
      <x:c r="F430" s="38"/>
      <x:c r="G430" s="50"/>
      <x:c r="H430" s="53" t="str">
        <x:f>IF(COUNTA(A430:D430,F430:G430)=0,"",IF(OR(A430="",B430=""),"Compte / libellé requis",IF(NOT(AND(LEN(TRIM(A430))&gt;=3,OR(LEFT(TRIM(A430),1)="1",LEFT(TRIM(A430),1)="2",LEFT(TRIM(A430),1)="3",LEFT(TRIM(A430),1)="4",LEFT(TRIM(A430),1)="5",LEFT(TRIM(A430),1)="6",LEFT(TRIM(A430),1)="7",LEFT(TRIM(A430),1)="8",LEFT(TRIM(A430),1)="9"))),"Compte à corriger",IF(NOT(AND(OR(C430="",ISNUMBER(C430)),OR(D430="",ISNUMBER(D430)),COUNT(C430:D430)&gt;0,C430&gt;=0,D430&gt;=0)),"Soldes à corriger",IF(COUNTIFS($A$14:$A$513,A430,$B$14:$B$513,B430,$C$14:$C$513,C430,$D$14:$D$513,D430,$F$14:$F$513,F430,$G$14:$G$513,G430)&gt;1,"Doublon exact",IF(AND(F430&lt;&gt;"",F430&lt;&gt;"Charge TS",F430&lt;&gt;"Dette TS",F430&lt;&gt;"Autre"),"Choix à corriger",IF(AND(F430="Charge TS",LEFT(TRIM(A430),4)&lt;&gt;"6311"),"Compte charge incohérent",IF(AND(F430="Dette TS",LEFT(TRIM(A430),3)&lt;&gt;"447"),"Compte dette incohérent",IF(AND(OR(LEFT(TRIM(A430),4)="6311",LEFT(TRIM(A430),3)="447"),F430=""),"TS à qualifier","Prêt")))))))))</x:f>
      </x:c>
    </x:row>
    <x:row r="431" ht="35" customHeight="1">
      <x:c r="A431" s="41"/>
      <x:c r="B431" s="50"/>
      <x:c r="C431" s="45"/>
      <x:c r="D431" s="45"/>
      <x:c r="E431" s="46" t="str">
        <x:f>IF(COUNTA(A431:D431)=0,"",IF(AND(OR(C431="",ISNUMBER(C431)),OR(D431="",ISNUMBER(D431)),COUNT(C431:D431)&gt;0,C431&gt;=0,D431&gt;=0),SUM(C431)-SUM(D431),""))</x:f>
      </x:c>
      <x:c r="F431" s="38"/>
      <x:c r="G431" s="50"/>
      <x:c r="H431" s="53" t="str">
        <x:f>IF(COUNTA(A431:D431,F431:G431)=0,"",IF(OR(A431="",B431=""),"Compte / libellé requis",IF(NOT(AND(LEN(TRIM(A431))&gt;=3,OR(LEFT(TRIM(A431),1)="1",LEFT(TRIM(A431),1)="2",LEFT(TRIM(A431),1)="3",LEFT(TRIM(A431),1)="4",LEFT(TRIM(A431),1)="5",LEFT(TRIM(A431),1)="6",LEFT(TRIM(A431),1)="7",LEFT(TRIM(A431),1)="8",LEFT(TRIM(A431),1)="9"))),"Compte à corriger",IF(NOT(AND(OR(C431="",ISNUMBER(C431)),OR(D431="",ISNUMBER(D431)),COUNT(C431:D431)&gt;0,C431&gt;=0,D431&gt;=0)),"Soldes à corriger",IF(COUNTIFS($A$14:$A$513,A431,$B$14:$B$513,B431,$C$14:$C$513,C431,$D$14:$D$513,D431,$F$14:$F$513,F431,$G$14:$G$513,G431)&gt;1,"Doublon exact",IF(AND(F431&lt;&gt;"",F431&lt;&gt;"Charge TS",F431&lt;&gt;"Dette TS",F431&lt;&gt;"Autre"),"Choix à corriger",IF(AND(F431="Charge TS",LEFT(TRIM(A431),4)&lt;&gt;"6311"),"Compte charge incohérent",IF(AND(F431="Dette TS",LEFT(TRIM(A431),3)&lt;&gt;"447"),"Compte dette incohérent",IF(AND(OR(LEFT(TRIM(A431),4)="6311",LEFT(TRIM(A431),3)="447"),F431=""),"TS à qualifier","Prêt")))))))))</x:f>
      </x:c>
    </x:row>
    <x:row r="432" ht="35" customHeight="1">
      <x:c r="A432" s="41"/>
      <x:c r="B432" s="50"/>
      <x:c r="C432" s="45"/>
      <x:c r="D432" s="45"/>
      <x:c r="E432" s="46" t="str">
        <x:f>IF(COUNTA(A432:D432)=0,"",IF(AND(OR(C432="",ISNUMBER(C432)),OR(D432="",ISNUMBER(D432)),COUNT(C432:D432)&gt;0,C432&gt;=0,D432&gt;=0),SUM(C432)-SUM(D432),""))</x:f>
      </x:c>
      <x:c r="F432" s="38"/>
      <x:c r="G432" s="50"/>
      <x:c r="H432" s="53" t="str">
        <x:f>IF(COUNTA(A432:D432,F432:G432)=0,"",IF(OR(A432="",B432=""),"Compte / libellé requis",IF(NOT(AND(LEN(TRIM(A432))&gt;=3,OR(LEFT(TRIM(A432),1)="1",LEFT(TRIM(A432),1)="2",LEFT(TRIM(A432),1)="3",LEFT(TRIM(A432),1)="4",LEFT(TRIM(A432),1)="5",LEFT(TRIM(A432),1)="6",LEFT(TRIM(A432),1)="7",LEFT(TRIM(A432),1)="8",LEFT(TRIM(A432),1)="9"))),"Compte à corriger",IF(NOT(AND(OR(C432="",ISNUMBER(C432)),OR(D432="",ISNUMBER(D432)),COUNT(C432:D432)&gt;0,C432&gt;=0,D432&gt;=0)),"Soldes à corriger",IF(COUNTIFS($A$14:$A$513,A432,$B$14:$B$513,B432,$C$14:$C$513,C432,$D$14:$D$513,D432,$F$14:$F$513,F432,$G$14:$G$513,G432)&gt;1,"Doublon exact",IF(AND(F432&lt;&gt;"",F432&lt;&gt;"Charge TS",F432&lt;&gt;"Dette TS",F432&lt;&gt;"Autre"),"Choix à corriger",IF(AND(F432="Charge TS",LEFT(TRIM(A432),4)&lt;&gt;"6311"),"Compte charge incohérent",IF(AND(F432="Dette TS",LEFT(TRIM(A432),3)&lt;&gt;"447"),"Compte dette incohérent",IF(AND(OR(LEFT(TRIM(A432),4)="6311",LEFT(TRIM(A432),3)="447"),F432=""),"TS à qualifier","Prêt")))))))))</x:f>
      </x:c>
    </x:row>
    <x:row r="433" ht="35" customHeight="1">
      <x:c r="A433" s="41"/>
      <x:c r="B433" s="50"/>
      <x:c r="C433" s="45"/>
      <x:c r="D433" s="45"/>
      <x:c r="E433" s="46" t="str">
        <x:f>IF(COUNTA(A433:D433)=0,"",IF(AND(OR(C433="",ISNUMBER(C433)),OR(D433="",ISNUMBER(D433)),COUNT(C433:D433)&gt;0,C433&gt;=0,D433&gt;=0),SUM(C433)-SUM(D433),""))</x:f>
      </x:c>
      <x:c r="F433" s="38"/>
      <x:c r="G433" s="50"/>
      <x:c r="H433" s="53" t="str">
        <x:f>IF(COUNTA(A433:D433,F433:G433)=0,"",IF(OR(A433="",B433=""),"Compte / libellé requis",IF(NOT(AND(LEN(TRIM(A433))&gt;=3,OR(LEFT(TRIM(A433),1)="1",LEFT(TRIM(A433),1)="2",LEFT(TRIM(A433),1)="3",LEFT(TRIM(A433),1)="4",LEFT(TRIM(A433),1)="5",LEFT(TRIM(A433),1)="6",LEFT(TRIM(A433),1)="7",LEFT(TRIM(A433),1)="8",LEFT(TRIM(A433),1)="9"))),"Compte à corriger",IF(NOT(AND(OR(C433="",ISNUMBER(C433)),OR(D433="",ISNUMBER(D433)),COUNT(C433:D433)&gt;0,C433&gt;=0,D433&gt;=0)),"Soldes à corriger",IF(COUNTIFS($A$14:$A$513,A433,$B$14:$B$513,B433,$C$14:$C$513,C433,$D$14:$D$513,D433,$F$14:$F$513,F433,$G$14:$G$513,G433)&gt;1,"Doublon exact",IF(AND(F433&lt;&gt;"",F433&lt;&gt;"Charge TS",F433&lt;&gt;"Dette TS",F433&lt;&gt;"Autre"),"Choix à corriger",IF(AND(F433="Charge TS",LEFT(TRIM(A433),4)&lt;&gt;"6311"),"Compte charge incohérent",IF(AND(F433="Dette TS",LEFT(TRIM(A433),3)&lt;&gt;"447"),"Compte dette incohérent",IF(AND(OR(LEFT(TRIM(A433),4)="6311",LEFT(TRIM(A433),3)="447"),F433=""),"TS à qualifier","Prêt")))))))))</x:f>
      </x:c>
    </x:row>
    <x:row r="434" ht="35" customHeight="1">
      <x:c r="A434" s="41"/>
      <x:c r="B434" s="50"/>
      <x:c r="C434" s="45"/>
      <x:c r="D434" s="45"/>
      <x:c r="E434" s="46" t="str">
        <x:f>IF(COUNTA(A434:D434)=0,"",IF(AND(OR(C434="",ISNUMBER(C434)),OR(D434="",ISNUMBER(D434)),COUNT(C434:D434)&gt;0,C434&gt;=0,D434&gt;=0),SUM(C434)-SUM(D434),""))</x:f>
      </x:c>
      <x:c r="F434" s="38"/>
      <x:c r="G434" s="50"/>
      <x:c r="H434" s="53" t="str">
        <x:f>IF(COUNTA(A434:D434,F434:G434)=0,"",IF(OR(A434="",B434=""),"Compte / libellé requis",IF(NOT(AND(LEN(TRIM(A434))&gt;=3,OR(LEFT(TRIM(A434),1)="1",LEFT(TRIM(A434),1)="2",LEFT(TRIM(A434),1)="3",LEFT(TRIM(A434),1)="4",LEFT(TRIM(A434),1)="5",LEFT(TRIM(A434),1)="6",LEFT(TRIM(A434),1)="7",LEFT(TRIM(A434),1)="8",LEFT(TRIM(A434),1)="9"))),"Compte à corriger",IF(NOT(AND(OR(C434="",ISNUMBER(C434)),OR(D434="",ISNUMBER(D434)),COUNT(C434:D434)&gt;0,C434&gt;=0,D434&gt;=0)),"Soldes à corriger",IF(COUNTIFS($A$14:$A$513,A434,$B$14:$B$513,B434,$C$14:$C$513,C434,$D$14:$D$513,D434,$F$14:$F$513,F434,$G$14:$G$513,G434)&gt;1,"Doublon exact",IF(AND(F434&lt;&gt;"",F434&lt;&gt;"Charge TS",F434&lt;&gt;"Dette TS",F434&lt;&gt;"Autre"),"Choix à corriger",IF(AND(F434="Charge TS",LEFT(TRIM(A434),4)&lt;&gt;"6311"),"Compte charge incohérent",IF(AND(F434="Dette TS",LEFT(TRIM(A434),3)&lt;&gt;"447"),"Compte dette incohérent",IF(AND(OR(LEFT(TRIM(A434),4)="6311",LEFT(TRIM(A434),3)="447"),F434=""),"TS à qualifier","Prêt")))))))))</x:f>
      </x:c>
    </x:row>
    <x:row r="435" ht="35" customHeight="1">
      <x:c r="A435" s="41"/>
      <x:c r="B435" s="50"/>
      <x:c r="C435" s="45"/>
      <x:c r="D435" s="45"/>
      <x:c r="E435" s="46" t="str">
        <x:f>IF(COUNTA(A435:D435)=0,"",IF(AND(OR(C435="",ISNUMBER(C435)),OR(D435="",ISNUMBER(D435)),COUNT(C435:D435)&gt;0,C435&gt;=0,D435&gt;=0),SUM(C435)-SUM(D435),""))</x:f>
      </x:c>
      <x:c r="F435" s="38"/>
      <x:c r="G435" s="50"/>
      <x:c r="H435" s="53" t="str">
        <x:f>IF(COUNTA(A435:D435,F435:G435)=0,"",IF(OR(A435="",B435=""),"Compte / libellé requis",IF(NOT(AND(LEN(TRIM(A435))&gt;=3,OR(LEFT(TRIM(A435),1)="1",LEFT(TRIM(A435),1)="2",LEFT(TRIM(A435),1)="3",LEFT(TRIM(A435),1)="4",LEFT(TRIM(A435),1)="5",LEFT(TRIM(A435),1)="6",LEFT(TRIM(A435),1)="7",LEFT(TRIM(A435),1)="8",LEFT(TRIM(A435),1)="9"))),"Compte à corriger",IF(NOT(AND(OR(C435="",ISNUMBER(C435)),OR(D435="",ISNUMBER(D435)),COUNT(C435:D435)&gt;0,C435&gt;=0,D435&gt;=0)),"Soldes à corriger",IF(COUNTIFS($A$14:$A$513,A435,$B$14:$B$513,B435,$C$14:$C$513,C435,$D$14:$D$513,D435,$F$14:$F$513,F435,$G$14:$G$513,G435)&gt;1,"Doublon exact",IF(AND(F435&lt;&gt;"",F435&lt;&gt;"Charge TS",F435&lt;&gt;"Dette TS",F435&lt;&gt;"Autre"),"Choix à corriger",IF(AND(F435="Charge TS",LEFT(TRIM(A435),4)&lt;&gt;"6311"),"Compte charge incohérent",IF(AND(F435="Dette TS",LEFT(TRIM(A435),3)&lt;&gt;"447"),"Compte dette incohérent",IF(AND(OR(LEFT(TRIM(A435),4)="6311",LEFT(TRIM(A435),3)="447"),F435=""),"TS à qualifier","Prêt")))))))))</x:f>
      </x:c>
    </x:row>
    <x:row r="436" ht="35" customHeight="1">
      <x:c r="A436" s="41"/>
      <x:c r="B436" s="50"/>
      <x:c r="C436" s="45"/>
      <x:c r="D436" s="45"/>
      <x:c r="E436" s="46" t="str">
        <x:f>IF(COUNTA(A436:D436)=0,"",IF(AND(OR(C436="",ISNUMBER(C436)),OR(D436="",ISNUMBER(D436)),COUNT(C436:D436)&gt;0,C436&gt;=0,D436&gt;=0),SUM(C436)-SUM(D436),""))</x:f>
      </x:c>
      <x:c r="F436" s="38"/>
      <x:c r="G436" s="50"/>
      <x:c r="H436" s="53" t="str">
        <x:f>IF(COUNTA(A436:D436,F436:G436)=0,"",IF(OR(A436="",B436=""),"Compte / libellé requis",IF(NOT(AND(LEN(TRIM(A436))&gt;=3,OR(LEFT(TRIM(A436),1)="1",LEFT(TRIM(A436),1)="2",LEFT(TRIM(A436),1)="3",LEFT(TRIM(A436),1)="4",LEFT(TRIM(A436),1)="5",LEFT(TRIM(A436),1)="6",LEFT(TRIM(A436),1)="7",LEFT(TRIM(A436),1)="8",LEFT(TRIM(A436),1)="9"))),"Compte à corriger",IF(NOT(AND(OR(C436="",ISNUMBER(C436)),OR(D436="",ISNUMBER(D436)),COUNT(C436:D436)&gt;0,C436&gt;=0,D436&gt;=0)),"Soldes à corriger",IF(COUNTIFS($A$14:$A$513,A436,$B$14:$B$513,B436,$C$14:$C$513,C436,$D$14:$D$513,D436,$F$14:$F$513,F436,$G$14:$G$513,G436)&gt;1,"Doublon exact",IF(AND(F436&lt;&gt;"",F436&lt;&gt;"Charge TS",F436&lt;&gt;"Dette TS",F436&lt;&gt;"Autre"),"Choix à corriger",IF(AND(F436="Charge TS",LEFT(TRIM(A436),4)&lt;&gt;"6311"),"Compte charge incohérent",IF(AND(F436="Dette TS",LEFT(TRIM(A436),3)&lt;&gt;"447"),"Compte dette incohérent",IF(AND(OR(LEFT(TRIM(A436),4)="6311",LEFT(TRIM(A436),3)="447"),F436=""),"TS à qualifier","Prêt")))))))))</x:f>
      </x:c>
    </x:row>
    <x:row r="437" ht="35" customHeight="1">
      <x:c r="A437" s="41"/>
      <x:c r="B437" s="50"/>
      <x:c r="C437" s="45"/>
      <x:c r="D437" s="45"/>
      <x:c r="E437" s="46" t="str">
        <x:f>IF(COUNTA(A437:D437)=0,"",IF(AND(OR(C437="",ISNUMBER(C437)),OR(D437="",ISNUMBER(D437)),COUNT(C437:D437)&gt;0,C437&gt;=0,D437&gt;=0),SUM(C437)-SUM(D437),""))</x:f>
      </x:c>
      <x:c r="F437" s="38"/>
      <x:c r="G437" s="50"/>
      <x:c r="H437" s="53" t="str">
        <x:f>IF(COUNTA(A437:D437,F437:G437)=0,"",IF(OR(A437="",B437=""),"Compte / libellé requis",IF(NOT(AND(LEN(TRIM(A437))&gt;=3,OR(LEFT(TRIM(A437),1)="1",LEFT(TRIM(A437),1)="2",LEFT(TRIM(A437),1)="3",LEFT(TRIM(A437),1)="4",LEFT(TRIM(A437),1)="5",LEFT(TRIM(A437),1)="6",LEFT(TRIM(A437),1)="7",LEFT(TRIM(A437),1)="8",LEFT(TRIM(A437),1)="9"))),"Compte à corriger",IF(NOT(AND(OR(C437="",ISNUMBER(C437)),OR(D437="",ISNUMBER(D437)),COUNT(C437:D437)&gt;0,C437&gt;=0,D437&gt;=0)),"Soldes à corriger",IF(COUNTIFS($A$14:$A$513,A437,$B$14:$B$513,B437,$C$14:$C$513,C437,$D$14:$D$513,D437,$F$14:$F$513,F437,$G$14:$G$513,G437)&gt;1,"Doublon exact",IF(AND(F437&lt;&gt;"",F437&lt;&gt;"Charge TS",F437&lt;&gt;"Dette TS",F437&lt;&gt;"Autre"),"Choix à corriger",IF(AND(F437="Charge TS",LEFT(TRIM(A437),4)&lt;&gt;"6311"),"Compte charge incohérent",IF(AND(F437="Dette TS",LEFT(TRIM(A437),3)&lt;&gt;"447"),"Compte dette incohérent",IF(AND(OR(LEFT(TRIM(A437),4)="6311",LEFT(TRIM(A437),3)="447"),F437=""),"TS à qualifier","Prêt")))))))))</x:f>
      </x:c>
    </x:row>
    <x:row r="438" ht="35" customHeight="1">
      <x:c r="A438" s="41"/>
      <x:c r="B438" s="50"/>
      <x:c r="C438" s="45"/>
      <x:c r="D438" s="45"/>
      <x:c r="E438" s="46" t="str">
        <x:f>IF(COUNTA(A438:D438)=0,"",IF(AND(OR(C438="",ISNUMBER(C438)),OR(D438="",ISNUMBER(D438)),COUNT(C438:D438)&gt;0,C438&gt;=0,D438&gt;=0),SUM(C438)-SUM(D438),""))</x:f>
      </x:c>
      <x:c r="F438" s="38"/>
      <x:c r="G438" s="50"/>
      <x:c r="H438" s="53" t="str">
        <x:f>IF(COUNTA(A438:D438,F438:G438)=0,"",IF(OR(A438="",B438=""),"Compte / libellé requis",IF(NOT(AND(LEN(TRIM(A438))&gt;=3,OR(LEFT(TRIM(A438),1)="1",LEFT(TRIM(A438),1)="2",LEFT(TRIM(A438),1)="3",LEFT(TRIM(A438),1)="4",LEFT(TRIM(A438),1)="5",LEFT(TRIM(A438),1)="6",LEFT(TRIM(A438),1)="7",LEFT(TRIM(A438),1)="8",LEFT(TRIM(A438),1)="9"))),"Compte à corriger",IF(NOT(AND(OR(C438="",ISNUMBER(C438)),OR(D438="",ISNUMBER(D438)),COUNT(C438:D438)&gt;0,C438&gt;=0,D438&gt;=0)),"Soldes à corriger",IF(COUNTIFS($A$14:$A$513,A438,$B$14:$B$513,B438,$C$14:$C$513,C438,$D$14:$D$513,D438,$F$14:$F$513,F438,$G$14:$G$513,G438)&gt;1,"Doublon exact",IF(AND(F438&lt;&gt;"",F438&lt;&gt;"Charge TS",F438&lt;&gt;"Dette TS",F438&lt;&gt;"Autre"),"Choix à corriger",IF(AND(F438="Charge TS",LEFT(TRIM(A438),4)&lt;&gt;"6311"),"Compte charge incohérent",IF(AND(F438="Dette TS",LEFT(TRIM(A438),3)&lt;&gt;"447"),"Compte dette incohérent",IF(AND(OR(LEFT(TRIM(A438),4)="6311",LEFT(TRIM(A438),3)="447"),F438=""),"TS à qualifier","Prêt")))))))))</x:f>
      </x:c>
    </x:row>
    <x:row r="439" ht="35" customHeight="1">
      <x:c r="A439" s="41"/>
      <x:c r="B439" s="50"/>
      <x:c r="C439" s="45"/>
      <x:c r="D439" s="45"/>
      <x:c r="E439" s="46" t="str">
        <x:f>IF(COUNTA(A439:D439)=0,"",IF(AND(OR(C439="",ISNUMBER(C439)),OR(D439="",ISNUMBER(D439)),COUNT(C439:D439)&gt;0,C439&gt;=0,D439&gt;=0),SUM(C439)-SUM(D439),""))</x:f>
      </x:c>
      <x:c r="F439" s="38"/>
      <x:c r="G439" s="50"/>
      <x:c r="H439" s="53" t="str">
        <x:f>IF(COUNTA(A439:D439,F439:G439)=0,"",IF(OR(A439="",B439=""),"Compte / libellé requis",IF(NOT(AND(LEN(TRIM(A439))&gt;=3,OR(LEFT(TRIM(A439),1)="1",LEFT(TRIM(A439),1)="2",LEFT(TRIM(A439),1)="3",LEFT(TRIM(A439),1)="4",LEFT(TRIM(A439),1)="5",LEFT(TRIM(A439),1)="6",LEFT(TRIM(A439),1)="7",LEFT(TRIM(A439),1)="8",LEFT(TRIM(A439),1)="9"))),"Compte à corriger",IF(NOT(AND(OR(C439="",ISNUMBER(C439)),OR(D439="",ISNUMBER(D439)),COUNT(C439:D439)&gt;0,C439&gt;=0,D439&gt;=0)),"Soldes à corriger",IF(COUNTIFS($A$14:$A$513,A439,$B$14:$B$513,B439,$C$14:$C$513,C439,$D$14:$D$513,D439,$F$14:$F$513,F439,$G$14:$G$513,G439)&gt;1,"Doublon exact",IF(AND(F439&lt;&gt;"",F439&lt;&gt;"Charge TS",F439&lt;&gt;"Dette TS",F439&lt;&gt;"Autre"),"Choix à corriger",IF(AND(F439="Charge TS",LEFT(TRIM(A439),4)&lt;&gt;"6311"),"Compte charge incohérent",IF(AND(F439="Dette TS",LEFT(TRIM(A439),3)&lt;&gt;"447"),"Compte dette incohérent",IF(AND(OR(LEFT(TRIM(A439),4)="6311",LEFT(TRIM(A439),3)="447"),F439=""),"TS à qualifier","Prêt")))))))))</x:f>
      </x:c>
    </x:row>
    <x:row r="440" ht="35" customHeight="1">
      <x:c r="A440" s="41"/>
      <x:c r="B440" s="50"/>
      <x:c r="C440" s="45"/>
      <x:c r="D440" s="45"/>
      <x:c r="E440" s="46" t="str">
        <x:f>IF(COUNTA(A440:D440)=0,"",IF(AND(OR(C440="",ISNUMBER(C440)),OR(D440="",ISNUMBER(D440)),COUNT(C440:D440)&gt;0,C440&gt;=0,D440&gt;=0),SUM(C440)-SUM(D440),""))</x:f>
      </x:c>
      <x:c r="F440" s="38"/>
      <x:c r="G440" s="50"/>
      <x:c r="H440" s="53" t="str">
        <x:f>IF(COUNTA(A440:D440,F440:G440)=0,"",IF(OR(A440="",B440=""),"Compte / libellé requis",IF(NOT(AND(LEN(TRIM(A440))&gt;=3,OR(LEFT(TRIM(A440),1)="1",LEFT(TRIM(A440),1)="2",LEFT(TRIM(A440),1)="3",LEFT(TRIM(A440),1)="4",LEFT(TRIM(A440),1)="5",LEFT(TRIM(A440),1)="6",LEFT(TRIM(A440),1)="7",LEFT(TRIM(A440),1)="8",LEFT(TRIM(A440),1)="9"))),"Compte à corriger",IF(NOT(AND(OR(C440="",ISNUMBER(C440)),OR(D440="",ISNUMBER(D440)),COUNT(C440:D440)&gt;0,C440&gt;=0,D440&gt;=0)),"Soldes à corriger",IF(COUNTIFS($A$14:$A$513,A440,$B$14:$B$513,B440,$C$14:$C$513,C440,$D$14:$D$513,D440,$F$14:$F$513,F440,$G$14:$G$513,G440)&gt;1,"Doublon exact",IF(AND(F440&lt;&gt;"",F440&lt;&gt;"Charge TS",F440&lt;&gt;"Dette TS",F440&lt;&gt;"Autre"),"Choix à corriger",IF(AND(F440="Charge TS",LEFT(TRIM(A440),4)&lt;&gt;"6311"),"Compte charge incohérent",IF(AND(F440="Dette TS",LEFT(TRIM(A440),3)&lt;&gt;"447"),"Compte dette incohérent",IF(AND(OR(LEFT(TRIM(A440),4)="6311",LEFT(TRIM(A440),3)="447"),F440=""),"TS à qualifier","Prêt")))))))))</x:f>
      </x:c>
    </x:row>
    <x:row r="441" ht="35" customHeight="1">
      <x:c r="A441" s="41"/>
      <x:c r="B441" s="50"/>
      <x:c r="C441" s="45"/>
      <x:c r="D441" s="45"/>
      <x:c r="E441" s="46" t="str">
        <x:f>IF(COUNTA(A441:D441)=0,"",IF(AND(OR(C441="",ISNUMBER(C441)),OR(D441="",ISNUMBER(D441)),COUNT(C441:D441)&gt;0,C441&gt;=0,D441&gt;=0),SUM(C441)-SUM(D441),""))</x:f>
      </x:c>
      <x:c r="F441" s="38"/>
      <x:c r="G441" s="50"/>
      <x:c r="H441" s="53" t="str">
        <x:f>IF(COUNTA(A441:D441,F441:G441)=0,"",IF(OR(A441="",B441=""),"Compte / libellé requis",IF(NOT(AND(LEN(TRIM(A441))&gt;=3,OR(LEFT(TRIM(A441),1)="1",LEFT(TRIM(A441),1)="2",LEFT(TRIM(A441),1)="3",LEFT(TRIM(A441),1)="4",LEFT(TRIM(A441),1)="5",LEFT(TRIM(A441),1)="6",LEFT(TRIM(A441),1)="7",LEFT(TRIM(A441),1)="8",LEFT(TRIM(A441),1)="9"))),"Compte à corriger",IF(NOT(AND(OR(C441="",ISNUMBER(C441)),OR(D441="",ISNUMBER(D441)),COUNT(C441:D441)&gt;0,C441&gt;=0,D441&gt;=0)),"Soldes à corriger",IF(COUNTIFS($A$14:$A$513,A441,$B$14:$B$513,B441,$C$14:$C$513,C441,$D$14:$D$513,D441,$F$14:$F$513,F441,$G$14:$G$513,G441)&gt;1,"Doublon exact",IF(AND(F441&lt;&gt;"",F441&lt;&gt;"Charge TS",F441&lt;&gt;"Dette TS",F441&lt;&gt;"Autre"),"Choix à corriger",IF(AND(F441="Charge TS",LEFT(TRIM(A441),4)&lt;&gt;"6311"),"Compte charge incohérent",IF(AND(F441="Dette TS",LEFT(TRIM(A441),3)&lt;&gt;"447"),"Compte dette incohérent",IF(AND(OR(LEFT(TRIM(A441),4)="6311",LEFT(TRIM(A441),3)="447"),F441=""),"TS à qualifier","Prêt")))))))))</x:f>
      </x:c>
    </x:row>
    <x:row r="442" ht="35" customHeight="1">
      <x:c r="A442" s="41"/>
      <x:c r="B442" s="50"/>
      <x:c r="C442" s="45"/>
      <x:c r="D442" s="45"/>
      <x:c r="E442" s="46" t="str">
        <x:f>IF(COUNTA(A442:D442)=0,"",IF(AND(OR(C442="",ISNUMBER(C442)),OR(D442="",ISNUMBER(D442)),COUNT(C442:D442)&gt;0,C442&gt;=0,D442&gt;=0),SUM(C442)-SUM(D442),""))</x:f>
      </x:c>
      <x:c r="F442" s="38"/>
      <x:c r="G442" s="50"/>
      <x:c r="H442" s="53" t="str">
        <x:f>IF(COUNTA(A442:D442,F442:G442)=0,"",IF(OR(A442="",B442=""),"Compte / libellé requis",IF(NOT(AND(LEN(TRIM(A442))&gt;=3,OR(LEFT(TRIM(A442),1)="1",LEFT(TRIM(A442),1)="2",LEFT(TRIM(A442),1)="3",LEFT(TRIM(A442),1)="4",LEFT(TRIM(A442),1)="5",LEFT(TRIM(A442),1)="6",LEFT(TRIM(A442),1)="7",LEFT(TRIM(A442),1)="8",LEFT(TRIM(A442),1)="9"))),"Compte à corriger",IF(NOT(AND(OR(C442="",ISNUMBER(C442)),OR(D442="",ISNUMBER(D442)),COUNT(C442:D442)&gt;0,C442&gt;=0,D442&gt;=0)),"Soldes à corriger",IF(COUNTIFS($A$14:$A$513,A442,$B$14:$B$513,B442,$C$14:$C$513,C442,$D$14:$D$513,D442,$F$14:$F$513,F442,$G$14:$G$513,G442)&gt;1,"Doublon exact",IF(AND(F442&lt;&gt;"",F442&lt;&gt;"Charge TS",F442&lt;&gt;"Dette TS",F442&lt;&gt;"Autre"),"Choix à corriger",IF(AND(F442="Charge TS",LEFT(TRIM(A442),4)&lt;&gt;"6311"),"Compte charge incohérent",IF(AND(F442="Dette TS",LEFT(TRIM(A442),3)&lt;&gt;"447"),"Compte dette incohérent",IF(AND(OR(LEFT(TRIM(A442),4)="6311",LEFT(TRIM(A442),3)="447"),F442=""),"TS à qualifier","Prêt")))))))))</x:f>
      </x:c>
    </x:row>
    <x:row r="443" ht="35" customHeight="1">
      <x:c r="A443" s="41"/>
      <x:c r="B443" s="50"/>
      <x:c r="C443" s="45"/>
      <x:c r="D443" s="45"/>
      <x:c r="E443" s="46" t="str">
        <x:f>IF(COUNTA(A443:D443)=0,"",IF(AND(OR(C443="",ISNUMBER(C443)),OR(D443="",ISNUMBER(D443)),COUNT(C443:D443)&gt;0,C443&gt;=0,D443&gt;=0),SUM(C443)-SUM(D443),""))</x:f>
      </x:c>
      <x:c r="F443" s="38"/>
      <x:c r="G443" s="50"/>
      <x:c r="H443" s="53" t="str">
        <x:f>IF(COUNTA(A443:D443,F443:G443)=0,"",IF(OR(A443="",B443=""),"Compte / libellé requis",IF(NOT(AND(LEN(TRIM(A443))&gt;=3,OR(LEFT(TRIM(A443),1)="1",LEFT(TRIM(A443),1)="2",LEFT(TRIM(A443),1)="3",LEFT(TRIM(A443),1)="4",LEFT(TRIM(A443),1)="5",LEFT(TRIM(A443),1)="6",LEFT(TRIM(A443),1)="7",LEFT(TRIM(A443),1)="8",LEFT(TRIM(A443),1)="9"))),"Compte à corriger",IF(NOT(AND(OR(C443="",ISNUMBER(C443)),OR(D443="",ISNUMBER(D443)),COUNT(C443:D443)&gt;0,C443&gt;=0,D443&gt;=0)),"Soldes à corriger",IF(COUNTIFS($A$14:$A$513,A443,$B$14:$B$513,B443,$C$14:$C$513,C443,$D$14:$D$513,D443,$F$14:$F$513,F443,$G$14:$G$513,G443)&gt;1,"Doublon exact",IF(AND(F443&lt;&gt;"",F443&lt;&gt;"Charge TS",F443&lt;&gt;"Dette TS",F443&lt;&gt;"Autre"),"Choix à corriger",IF(AND(F443="Charge TS",LEFT(TRIM(A443),4)&lt;&gt;"6311"),"Compte charge incohérent",IF(AND(F443="Dette TS",LEFT(TRIM(A443),3)&lt;&gt;"447"),"Compte dette incohérent",IF(AND(OR(LEFT(TRIM(A443),4)="6311",LEFT(TRIM(A443),3)="447"),F443=""),"TS à qualifier","Prêt")))))))))</x:f>
      </x:c>
    </x:row>
    <x:row r="444" ht="35" customHeight="1">
      <x:c r="A444" s="41"/>
      <x:c r="B444" s="50"/>
      <x:c r="C444" s="45"/>
      <x:c r="D444" s="45"/>
      <x:c r="E444" s="46" t="str">
        <x:f>IF(COUNTA(A444:D444)=0,"",IF(AND(OR(C444="",ISNUMBER(C444)),OR(D444="",ISNUMBER(D444)),COUNT(C444:D444)&gt;0,C444&gt;=0,D444&gt;=0),SUM(C444)-SUM(D444),""))</x:f>
      </x:c>
      <x:c r="F444" s="38"/>
      <x:c r="G444" s="50"/>
      <x:c r="H444" s="53" t="str">
        <x:f>IF(COUNTA(A444:D444,F444:G444)=0,"",IF(OR(A444="",B444=""),"Compte / libellé requis",IF(NOT(AND(LEN(TRIM(A444))&gt;=3,OR(LEFT(TRIM(A444),1)="1",LEFT(TRIM(A444),1)="2",LEFT(TRIM(A444),1)="3",LEFT(TRIM(A444),1)="4",LEFT(TRIM(A444),1)="5",LEFT(TRIM(A444),1)="6",LEFT(TRIM(A444),1)="7",LEFT(TRIM(A444),1)="8",LEFT(TRIM(A444),1)="9"))),"Compte à corriger",IF(NOT(AND(OR(C444="",ISNUMBER(C444)),OR(D444="",ISNUMBER(D444)),COUNT(C444:D444)&gt;0,C444&gt;=0,D444&gt;=0)),"Soldes à corriger",IF(COUNTIFS($A$14:$A$513,A444,$B$14:$B$513,B444,$C$14:$C$513,C444,$D$14:$D$513,D444,$F$14:$F$513,F444,$G$14:$G$513,G444)&gt;1,"Doublon exact",IF(AND(F444&lt;&gt;"",F444&lt;&gt;"Charge TS",F444&lt;&gt;"Dette TS",F444&lt;&gt;"Autre"),"Choix à corriger",IF(AND(F444="Charge TS",LEFT(TRIM(A444),4)&lt;&gt;"6311"),"Compte charge incohérent",IF(AND(F444="Dette TS",LEFT(TRIM(A444),3)&lt;&gt;"447"),"Compte dette incohérent",IF(AND(OR(LEFT(TRIM(A444),4)="6311",LEFT(TRIM(A444),3)="447"),F444=""),"TS à qualifier","Prêt")))))))))</x:f>
      </x:c>
    </x:row>
    <x:row r="445" ht="35" customHeight="1">
      <x:c r="A445" s="41"/>
      <x:c r="B445" s="50"/>
      <x:c r="C445" s="45"/>
      <x:c r="D445" s="45"/>
      <x:c r="E445" s="46" t="str">
        <x:f>IF(COUNTA(A445:D445)=0,"",IF(AND(OR(C445="",ISNUMBER(C445)),OR(D445="",ISNUMBER(D445)),COUNT(C445:D445)&gt;0,C445&gt;=0,D445&gt;=0),SUM(C445)-SUM(D445),""))</x:f>
      </x:c>
      <x:c r="F445" s="38"/>
      <x:c r="G445" s="50"/>
      <x:c r="H445" s="53" t="str">
        <x:f>IF(COUNTA(A445:D445,F445:G445)=0,"",IF(OR(A445="",B445=""),"Compte / libellé requis",IF(NOT(AND(LEN(TRIM(A445))&gt;=3,OR(LEFT(TRIM(A445),1)="1",LEFT(TRIM(A445),1)="2",LEFT(TRIM(A445),1)="3",LEFT(TRIM(A445),1)="4",LEFT(TRIM(A445),1)="5",LEFT(TRIM(A445),1)="6",LEFT(TRIM(A445),1)="7",LEFT(TRIM(A445),1)="8",LEFT(TRIM(A445),1)="9"))),"Compte à corriger",IF(NOT(AND(OR(C445="",ISNUMBER(C445)),OR(D445="",ISNUMBER(D445)),COUNT(C445:D445)&gt;0,C445&gt;=0,D445&gt;=0)),"Soldes à corriger",IF(COUNTIFS($A$14:$A$513,A445,$B$14:$B$513,B445,$C$14:$C$513,C445,$D$14:$D$513,D445,$F$14:$F$513,F445,$G$14:$G$513,G445)&gt;1,"Doublon exact",IF(AND(F445&lt;&gt;"",F445&lt;&gt;"Charge TS",F445&lt;&gt;"Dette TS",F445&lt;&gt;"Autre"),"Choix à corriger",IF(AND(F445="Charge TS",LEFT(TRIM(A445),4)&lt;&gt;"6311"),"Compte charge incohérent",IF(AND(F445="Dette TS",LEFT(TRIM(A445),3)&lt;&gt;"447"),"Compte dette incohérent",IF(AND(OR(LEFT(TRIM(A445),4)="6311",LEFT(TRIM(A445),3)="447"),F445=""),"TS à qualifier","Prêt")))))))))</x:f>
      </x:c>
    </x:row>
    <x:row r="446" ht="35" customHeight="1">
      <x:c r="A446" s="41"/>
      <x:c r="B446" s="50"/>
      <x:c r="C446" s="45"/>
      <x:c r="D446" s="45"/>
      <x:c r="E446" s="46" t="str">
        <x:f>IF(COUNTA(A446:D446)=0,"",IF(AND(OR(C446="",ISNUMBER(C446)),OR(D446="",ISNUMBER(D446)),COUNT(C446:D446)&gt;0,C446&gt;=0,D446&gt;=0),SUM(C446)-SUM(D446),""))</x:f>
      </x:c>
      <x:c r="F446" s="38"/>
      <x:c r="G446" s="50"/>
      <x:c r="H446" s="53" t="str">
        <x:f>IF(COUNTA(A446:D446,F446:G446)=0,"",IF(OR(A446="",B446=""),"Compte / libellé requis",IF(NOT(AND(LEN(TRIM(A446))&gt;=3,OR(LEFT(TRIM(A446),1)="1",LEFT(TRIM(A446),1)="2",LEFT(TRIM(A446),1)="3",LEFT(TRIM(A446),1)="4",LEFT(TRIM(A446),1)="5",LEFT(TRIM(A446),1)="6",LEFT(TRIM(A446),1)="7",LEFT(TRIM(A446),1)="8",LEFT(TRIM(A446),1)="9"))),"Compte à corriger",IF(NOT(AND(OR(C446="",ISNUMBER(C446)),OR(D446="",ISNUMBER(D446)),COUNT(C446:D446)&gt;0,C446&gt;=0,D446&gt;=0)),"Soldes à corriger",IF(COUNTIFS($A$14:$A$513,A446,$B$14:$B$513,B446,$C$14:$C$513,C446,$D$14:$D$513,D446,$F$14:$F$513,F446,$G$14:$G$513,G446)&gt;1,"Doublon exact",IF(AND(F446&lt;&gt;"",F446&lt;&gt;"Charge TS",F446&lt;&gt;"Dette TS",F446&lt;&gt;"Autre"),"Choix à corriger",IF(AND(F446="Charge TS",LEFT(TRIM(A446),4)&lt;&gt;"6311"),"Compte charge incohérent",IF(AND(F446="Dette TS",LEFT(TRIM(A446),3)&lt;&gt;"447"),"Compte dette incohérent",IF(AND(OR(LEFT(TRIM(A446),4)="6311",LEFT(TRIM(A446),3)="447"),F446=""),"TS à qualifier","Prêt")))))))))</x:f>
      </x:c>
    </x:row>
    <x:row r="447" ht="35" customHeight="1">
      <x:c r="A447" s="41"/>
      <x:c r="B447" s="50"/>
      <x:c r="C447" s="45"/>
      <x:c r="D447" s="45"/>
      <x:c r="E447" s="46" t="str">
        <x:f>IF(COUNTA(A447:D447)=0,"",IF(AND(OR(C447="",ISNUMBER(C447)),OR(D447="",ISNUMBER(D447)),COUNT(C447:D447)&gt;0,C447&gt;=0,D447&gt;=0),SUM(C447)-SUM(D447),""))</x:f>
      </x:c>
      <x:c r="F447" s="38"/>
      <x:c r="G447" s="50"/>
      <x:c r="H447" s="53" t="str">
        <x:f>IF(COUNTA(A447:D447,F447:G447)=0,"",IF(OR(A447="",B447=""),"Compte / libellé requis",IF(NOT(AND(LEN(TRIM(A447))&gt;=3,OR(LEFT(TRIM(A447),1)="1",LEFT(TRIM(A447),1)="2",LEFT(TRIM(A447),1)="3",LEFT(TRIM(A447),1)="4",LEFT(TRIM(A447),1)="5",LEFT(TRIM(A447),1)="6",LEFT(TRIM(A447),1)="7",LEFT(TRIM(A447),1)="8",LEFT(TRIM(A447),1)="9"))),"Compte à corriger",IF(NOT(AND(OR(C447="",ISNUMBER(C447)),OR(D447="",ISNUMBER(D447)),COUNT(C447:D447)&gt;0,C447&gt;=0,D447&gt;=0)),"Soldes à corriger",IF(COUNTIFS($A$14:$A$513,A447,$B$14:$B$513,B447,$C$14:$C$513,C447,$D$14:$D$513,D447,$F$14:$F$513,F447,$G$14:$G$513,G447)&gt;1,"Doublon exact",IF(AND(F447&lt;&gt;"",F447&lt;&gt;"Charge TS",F447&lt;&gt;"Dette TS",F447&lt;&gt;"Autre"),"Choix à corriger",IF(AND(F447="Charge TS",LEFT(TRIM(A447),4)&lt;&gt;"6311"),"Compte charge incohérent",IF(AND(F447="Dette TS",LEFT(TRIM(A447),3)&lt;&gt;"447"),"Compte dette incohérent",IF(AND(OR(LEFT(TRIM(A447),4)="6311",LEFT(TRIM(A447),3)="447"),F447=""),"TS à qualifier","Prêt")))))))))</x:f>
      </x:c>
    </x:row>
    <x:row r="448" ht="35" customHeight="1">
      <x:c r="A448" s="41"/>
      <x:c r="B448" s="50"/>
      <x:c r="C448" s="45"/>
      <x:c r="D448" s="45"/>
      <x:c r="E448" s="46" t="str">
        <x:f>IF(COUNTA(A448:D448)=0,"",IF(AND(OR(C448="",ISNUMBER(C448)),OR(D448="",ISNUMBER(D448)),COUNT(C448:D448)&gt;0,C448&gt;=0,D448&gt;=0),SUM(C448)-SUM(D448),""))</x:f>
      </x:c>
      <x:c r="F448" s="38"/>
      <x:c r="G448" s="50"/>
      <x:c r="H448" s="53" t="str">
        <x:f>IF(COUNTA(A448:D448,F448:G448)=0,"",IF(OR(A448="",B448=""),"Compte / libellé requis",IF(NOT(AND(LEN(TRIM(A448))&gt;=3,OR(LEFT(TRIM(A448),1)="1",LEFT(TRIM(A448),1)="2",LEFT(TRIM(A448),1)="3",LEFT(TRIM(A448),1)="4",LEFT(TRIM(A448),1)="5",LEFT(TRIM(A448),1)="6",LEFT(TRIM(A448),1)="7",LEFT(TRIM(A448),1)="8",LEFT(TRIM(A448),1)="9"))),"Compte à corriger",IF(NOT(AND(OR(C448="",ISNUMBER(C448)),OR(D448="",ISNUMBER(D448)),COUNT(C448:D448)&gt;0,C448&gt;=0,D448&gt;=0)),"Soldes à corriger",IF(COUNTIFS($A$14:$A$513,A448,$B$14:$B$513,B448,$C$14:$C$513,C448,$D$14:$D$513,D448,$F$14:$F$513,F448,$G$14:$G$513,G448)&gt;1,"Doublon exact",IF(AND(F448&lt;&gt;"",F448&lt;&gt;"Charge TS",F448&lt;&gt;"Dette TS",F448&lt;&gt;"Autre"),"Choix à corriger",IF(AND(F448="Charge TS",LEFT(TRIM(A448),4)&lt;&gt;"6311"),"Compte charge incohérent",IF(AND(F448="Dette TS",LEFT(TRIM(A448),3)&lt;&gt;"447"),"Compte dette incohérent",IF(AND(OR(LEFT(TRIM(A448),4)="6311",LEFT(TRIM(A448),3)="447"),F448=""),"TS à qualifier","Prêt")))))))))</x:f>
      </x:c>
    </x:row>
    <x:row r="449" ht="35" customHeight="1">
      <x:c r="A449" s="41"/>
      <x:c r="B449" s="50"/>
      <x:c r="C449" s="45"/>
      <x:c r="D449" s="45"/>
      <x:c r="E449" s="46" t="str">
        <x:f>IF(COUNTA(A449:D449)=0,"",IF(AND(OR(C449="",ISNUMBER(C449)),OR(D449="",ISNUMBER(D449)),COUNT(C449:D449)&gt;0,C449&gt;=0,D449&gt;=0),SUM(C449)-SUM(D449),""))</x:f>
      </x:c>
      <x:c r="F449" s="38"/>
      <x:c r="G449" s="50"/>
      <x:c r="H449" s="53" t="str">
        <x:f>IF(COUNTA(A449:D449,F449:G449)=0,"",IF(OR(A449="",B449=""),"Compte / libellé requis",IF(NOT(AND(LEN(TRIM(A449))&gt;=3,OR(LEFT(TRIM(A449),1)="1",LEFT(TRIM(A449),1)="2",LEFT(TRIM(A449),1)="3",LEFT(TRIM(A449),1)="4",LEFT(TRIM(A449),1)="5",LEFT(TRIM(A449),1)="6",LEFT(TRIM(A449),1)="7",LEFT(TRIM(A449),1)="8",LEFT(TRIM(A449),1)="9"))),"Compte à corriger",IF(NOT(AND(OR(C449="",ISNUMBER(C449)),OR(D449="",ISNUMBER(D449)),COUNT(C449:D449)&gt;0,C449&gt;=0,D449&gt;=0)),"Soldes à corriger",IF(COUNTIFS($A$14:$A$513,A449,$B$14:$B$513,B449,$C$14:$C$513,C449,$D$14:$D$513,D449,$F$14:$F$513,F449,$G$14:$G$513,G449)&gt;1,"Doublon exact",IF(AND(F449&lt;&gt;"",F449&lt;&gt;"Charge TS",F449&lt;&gt;"Dette TS",F449&lt;&gt;"Autre"),"Choix à corriger",IF(AND(F449="Charge TS",LEFT(TRIM(A449),4)&lt;&gt;"6311"),"Compte charge incohérent",IF(AND(F449="Dette TS",LEFT(TRIM(A449),3)&lt;&gt;"447"),"Compte dette incohérent",IF(AND(OR(LEFT(TRIM(A449),4)="6311",LEFT(TRIM(A449),3)="447"),F449=""),"TS à qualifier","Prêt")))))))))</x:f>
      </x:c>
    </x:row>
    <x:row r="450" ht="35" customHeight="1">
      <x:c r="A450" s="41"/>
      <x:c r="B450" s="50"/>
      <x:c r="C450" s="45"/>
      <x:c r="D450" s="45"/>
      <x:c r="E450" s="46" t="str">
        <x:f>IF(COUNTA(A450:D450)=0,"",IF(AND(OR(C450="",ISNUMBER(C450)),OR(D450="",ISNUMBER(D450)),COUNT(C450:D450)&gt;0,C450&gt;=0,D450&gt;=0),SUM(C450)-SUM(D450),""))</x:f>
      </x:c>
      <x:c r="F450" s="38"/>
      <x:c r="G450" s="50"/>
      <x:c r="H450" s="53" t="str">
        <x:f>IF(COUNTA(A450:D450,F450:G450)=0,"",IF(OR(A450="",B450=""),"Compte / libellé requis",IF(NOT(AND(LEN(TRIM(A450))&gt;=3,OR(LEFT(TRIM(A450),1)="1",LEFT(TRIM(A450),1)="2",LEFT(TRIM(A450),1)="3",LEFT(TRIM(A450),1)="4",LEFT(TRIM(A450),1)="5",LEFT(TRIM(A450),1)="6",LEFT(TRIM(A450),1)="7",LEFT(TRIM(A450),1)="8",LEFT(TRIM(A450),1)="9"))),"Compte à corriger",IF(NOT(AND(OR(C450="",ISNUMBER(C450)),OR(D450="",ISNUMBER(D450)),COUNT(C450:D450)&gt;0,C450&gt;=0,D450&gt;=0)),"Soldes à corriger",IF(COUNTIFS($A$14:$A$513,A450,$B$14:$B$513,B450,$C$14:$C$513,C450,$D$14:$D$513,D450,$F$14:$F$513,F450,$G$14:$G$513,G450)&gt;1,"Doublon exact",IF(AND(F450&lt;&gt;"",F450&lt;&gt;"Charge TS",F450&lt;&gt;"Dette TS",F450&lt;&gt;"Autre"),"Choix à corriger",IF(AND(F450="Charge TS",LEFT(TRIM(A450),4)&lt;&gt;"6311"),"Compte charge incohérent",IF(AND(F450="Dette TS",LEFT(TRIM(A450),3)&lt;&gt;"447"),"Compte dette incohérent",IF(AND(OR(LEFT(TRIM(A450),4)="6311",LEFT(TRIM(A450),3)="447"),F450=""),"TS à qualifier","Prêt")))))))))</x:f>
      </x:c>
    </x:row>
    <x:row r="451" ht="35" customHeight="1">
      <x:c r="A451" s="41"/>
      <x:c r="B451" s="50"/>
      <x:c r="C451" s="45"/>
      <x:c r="D451" s="45"/>
      <x:c r="E451" s="46" t="str">
        <x:f>IF(COUNTA(A451:D451)=0,"",IF(AND(OR(C451="",ISNUMBER(C451)),OR(D451="",ISNUMBER(D451)),COUNT(C451:D451)&gt;0,C451&gt;=0,D451&gt;=0),SUM(C451)-SUM(D451),""))</x:f>
      </x:c>
      <x:c r="F451" s="38"/>
      <x:c r="G451" s="50"/>
      <x:c r="H451" s="53" t="str">
        <x:f>IF(COUNTA(A451:D451,F451:G451)=0,"",IF(OR(A451="",B451=""),"Compte / libellé requis",IF(NOT(AND(LEN(TRIM(A451))&gt;=3,OR(LEFT(TRIM(A451),1)="1",LEFT(TRIM(A451),1)="2",LEFT(TRIM(A451),1)="3",LEFT(TRIM(A451),1)="4",LEFT(TRIM(A451),1)="5",LEFT(TRIM(A451),1)="6",LEFT(TRIM(A451),1)="7",LEFT(TRIM(A451),1)="8",LEFT(TRIM(A451),1)="9"))),"Compte à corriger",IF(NOT(AND(OR(C451="",ISNUMBER(C451)),OR(D451="",ISNUMBER(D451)),COUNT(C451:D451)&gt;0,C451&gt;=0,D451&gt;=0)),"Soldes à corriger",IF(COUNTIFS($A$14:$A$513,A451,$B$14:$B$513,B451,$C$14:$C$513,C451,$D$14:$D$513,D451,$F$14:$F$513,F451,$G$14:$G$513,G451)&gt;1,"Doublon exact",IF(AND(F451&lt;&gt;"",F451&lt;&gt;"Charge TS",F451&lt;&gt;"Dette TS",F451&lt;&gt;"Autre"),"Choix à corriger",IF(AND(F451="Charge TS",LEFT(TRIM(A451),4)&lt;&gt;"6311"),"Compte charge incohérent",IF(AND(F451="Dette TS",LEFT(TRIM(A451),3)&lt;&gt;"447"),"Compte dette incohérent",IF(AND(OR(LEFT(TRIM(A451),4)="6311",LEFT(TRIM(A451),3)="447"),F451=""),"TS à qualifier","Prêt")))))))))</x:f>
      </x:c>
    </x:row>
    <x:row r="452" ht="35" customHeight="1">
      <x:c r="A452" s="41"/>
      <x:c r="B452" s="50"/>
      <x:c r="C452" s="45"/>
      <x:c r="D452" s="45"/>
      <x:c r="E452" s="46" t="str">
        <x:f>IF(COUNTA(A452:D452)=0,"",IF(AND(OR(C452="",ISNUMBER(C452)),OR(D452="",ISNUMBER(D452)),COUNT(C452:D452)&gt;0,C452&gt;=0,D452&gt;=0),SUM(C452)-SUM(D452),""))</x:f>
      </x:c>
      <x:c r="F452" s="38"/>
      <x:c r="G452" s="50"/>
      <x:c r="H452" s="53" t="str">
        <x:f>IF(COUNTA(A452:D452,F452:G452)=0,"",IF(OR(A452="",B452=""),"Compte / libellé requis",IF(NOT(AND(LEN(TRIM(A452))&gt;=3,OR(LEFT(TRIM(A452),1)="1",LEFT(TRIM(A452),1)="2",LEFT(TRIM(A452),1)="3",LEFT(TRIM(A452),1)="4",LEFT(TRIM(A452),1)="5",LEFT(TRIM(A452),1)="6",LEFT(TRIM(A452),1)="7",LEFT(TRIM(A452),1)="8",LEFT(TRIM(A452),1)="9"))),"Compte à corriger",IF(NOT(AND(OR(C452="",ISNUMBER(C452)),OR(D452="",ISNUMBER(D452)),COUNT(C452:D452)&gt;0,C452&gt;=0,D452&gt;=0)),"Soldes à corriger",IF(COUNTIFS($A$14:$A$513,A452,$B$14:$B$513,B452,$C$14:$C$513,C452,$D$14:$D$513,D452,$F$14:$F$513,F452,$G$14:$G$513,G452)&gt;1,"Doublon exact",IF(AND(F452&lt;&gt;"",F452&lt;&gt;"Charge TS",F452&lt;&gt;"Dette TS",F452&lt;&gt;"Autre"),"Choix à corriger",IF(AND(F452="Charge TS",LEFT(TRIM(A452),4)&lt;&gt;"6311"),"Compte charge incohérent",IF(AND(F452="Dette TS",LEFT(TRIM(A452),3)&lt;&gt;"447"),"Compte dette incohérent",IF(AND(OR(LEFT(TRIM(A452),4)="6311",LEFT(TRIM(A452),3)="447"),F452=""),"TS à qualifier","Prêt")))))))))</x:f>
      </x:c>
    </x:row>
    <x:row r="453" ht="35" customHeight="1">
      <x:c r="A453" s="41"/>
      <x:c r="B453" s="50"/>
      <x:c r="C453" s="45"/>
      <x:c r="D453" s="45"/>
      <x:c r="E453" s="46" t="str">
        <x:f>IF(COUNTA(A453:D453)=0,"",IF(AND(OR(C453="",ISNUMBER(C453)),OR(D453="",ISNUMBER(D453)),COUNT(C453:D453)&gt;0,C453&gt;=0,D453&gt;=0),SUM(C453)-SUM(D453),""))</x:f>
      </x:c>
      <x:c r="F453" s="38"/>
      <x:c r="G453" s="50"/>
      <x:c r="H453" s="53" t="str">
        <x:f>IF(COUNTA(A453:D453,F453:G453)=0,"",IF(OR(A453="",B453=""),"Compte / libellé requis",IF(NOT(AND(LEN(TRIM(A453))&gt;=3,OR(LEFT(TRIM(A453),1)="1",LEFT(TRIM(A453),1)="2",LEFT(TRIM(A453),1)="3",LEFT(TRIM(A453),1)="4",LEFT(TRIM(A453),1)="5",LEFT(TRIM(A453),1)="6",LEFT(TRIM(A453),1)="7",LEFT(TRIM(A453),1)="8",LEFT(TRIM(A453),1)="9"))),"Compte à corriger",IF(NOT(AND(OR(C453="",ISNUMBER(C453)),OR(D453="",ISNUMBER(D453)),COUNT(C453:D453)&gt;0,C453&gt;=0,D453&gt;=0)),"Soldes à corriger",IF(COUNTIFS($A$14:$A$513,A453,$B$14:$B$513,B453,$C$14:$C$513,C453,$D$14:$D$513,D453,$F$14:$F$513,F453,$G$14:$G$513,G453)&gt;1,"Doublon exact",IF(AND(F453&lt;&gt;"",F453&lt;&gt;"Charge TS",F453&lt;&gt;"Dette TS",F453&lt;&gt;"Autre"),"Choix à corriger",IF(AND(F453="Charge TS",LEFT(TRIM(A453),4)&lt;&gt;"6311"),"Compte charge incohérent",IF(AND(F453="Dette TS",LEFT(TRIM(A453),3)&lt;&gt;"447"),"Compte dette incohérent",IF(AND(OR(LEFT(TRIM(A453),4)="6311",LEFT(TRIM(A453),3)="447"),F453=""),"TS à qualifier","Prêt")))))))))</x:f>
      </x:c>
    </x:row>
    <x:row r="454" ht="35" customHeight="1">
      <x:c r="A454" s="41"/>
      <x:c r="B454" s="50"/>
      <x:c r="C454" s="45"/>
      <x:c r="D454" s="45"/>
      <x:c r="E454" s="46" t="str">
        <x:f>IF(COUNTA(A454:D454)=0,"",IF(AND(OR(C454="",ISNUMBER(C454)),OR(D454="",ISNUMBER(D454)),COUNT(C454:D454)&gt;0,C454&gt;=0,D454&gt;=0),SUM(C454)-SUM(D454),""))</x:f>
      </x:c>
      <x:c r="F454" s="38"/>
      <x:c r="G454" s="50"/>
      <x:c r="H454" s="53" t="str">
        <x:f>IF(COUNTA(A454:D454,F454:G454)=0,"",IF(OR(A454="",B454=""),"Compte / libellé requis",IF(NOT(AND(LEN(TRIM(A454))&gt;=3,OR(LEFT(TRIM(A454),1)="1",LEFT(TRIM(A454),1)="2",LEFT(TRIM(A454),1)="3",LEFT(TRIM(A454),1)="4",LEFT(TRIM(A454),1)="5",LEFT(TRIM(A454),1)="6",LEFT(TRIM(A454),1)="7",LEFT(TRIM(A454),1)="8",LEFT(TRIM(A454),1)="9"))),"Compte à corriger",IF(NOT(AND(OR(C454="",ISNUMBER(C454)),OR(D454="",ISNUMBER(D454)),COUNT(C454:D454)&gt;0,C454&gt;=0,D454&gt;=0)),"Soldes à corriger",IF(COUNTIFS($A$14:$A$513,A454,$B$14:$B$513,B454,$C$14:$C$513,C454,$D$14:$D$513,D454,$F$14:$F$513,F454,$G$14:$G$513,G454)&gt;1,"Doublon exact",IF(AND(F454&lt;&gt;"",F454&lt;&gt;"Charge TS",F454&lt;&gt;"Dette TS",F454&lt;&gt;"Autre"),"Choix à corriger",IF(AND(F454="Charge TS",LEFT(TRIM(A454),4)&lt;&gt;"6311"),"Compte charge incohérent",IF(AND(F454="Dette TS",LEFT(TRIM(A454),3)&lt;&gt;"447"),"Compte dette incohérent",IF(AND(OR(LEFT(TRIM(A454),4)="6311",LEFT(TRIM(A454),3)="447"),F454=""),"TS à qualifier","Prêt")))))))))</x:f>
      </x:c>
    </x:row>
    <x:row r="455" ht="35" customHeight="1">
      <x:c r="A455" s="41"/>
      <x:c r="B455" s="50"/>
      <x:c r="C455" s="45"/>
      <x:c r="D455" s="45"/>
      <x:c r="E455" s="46" t="str">
        <x:f>IF(COUNTA(A455:D455)=0,"",IF(AND(OR(C455="",ISNUMBER(C455)),OR(D455="",ISNUMBER(D455)),COUNT(C455:D455)&gt;0,C455&gt;=0,D455&gt;=0),SUM(C455)-SUM(D455),""))</x:f>
      </x:c>
      <x:c r="F455" s="38"/>
      <x:c r="G455" s="50"/>
      <x:c r="H455" s="53" t="str">
        <x:f>IF(COUNTA(A455:D455,F455:G455)=0,"",IF(OR(A455="",B455=""),"Compte / libellé requis",IF(NOT(AND(LEN(TRIM(A455))&gt;=3,OR(LEFT(TRIM(A455),1)="1",LEFT(TRIM(A455),1)="2",LEFT(TRIM(A455),1)="3",LEFT(TRIM(A455),1)="4",LEFT(TRIM(A455),1)="5",LEFT(TRIM(A455),1)="6",LEFT(TRIM(A455),1)="7",LEFT(TRIM(A455),1)="8",LEFT(TRIM(A455),1)="9"))),"Compte à corriger",IF(NOT(AND(OR(C455="",ISNUMBER(C455)),OR(D455="",ISNUMBER(D455)),COUNT(C455:D455)&gt;0,C455&gt;=0,D455&gt;=0)),"Soldes à corriger",IF(COUNTIFS($A$14:$A$513,A455,$B$14:$B$513,B455,$C$14:$C$513,C455,$D$14:$D$513,D455,$F$14:$F$513,F455,$G$14:$G$513,G455)&gt;1,"Doublon exact",IF(AND(F455&lt;&gt;"",F455&lt;&gt;"Charge TS",F455&lt;&gt;"Dette TS",F455&lt;&gt;"Autre"),"Choix à corriger",IF(AND(F455="Charge TS",LEFT(TRIM(A455),4)&lt;&gt;"6311"),"Compte charge incohérent",IF(AND(F455="Dette TS",LEFT(TRIM(A455),3)&lt;&gt;"447"),"Compte dette incohérent",IF(AND(OR(LEFT(TRIM(A455),4)="6311",LEFT(TRIM(A455),3)="447"),F455=""),"TS à qualifier","Prêt")))))))))</x:f>
      </x:c>
    </x:row>
    <x:row r="456" ht="35" customHeight="1">
      <x:c r="A456" s="41"/>
      <x:c r="B456" s="50"/>
      <x:c r="C456" s="45"/>
      <x:c r="D456" s="45"/>
      <x:c r="E456" s="46" t="str">
        <x:f>IF(COUNTA(A456:D456)=0,"",IF(AND(OR(C456="",ISNUMBER(C456)),OR(D456="",ISNUMBER(D456)),COUNT(C456:D456)&gt;0,C456&gt;=0,D456&gt;=0),SUM(C456)-SUM(D456),""))</x:f>
      </x:c>
      <x:c r="F456" s="38"/>
      <x:c r="G456" s="50"/>
      <x:c r="H456" s="53" t="str">
        <x:f>IF(COUNTA(A456:D456,F456:G456)=0,"",IF(OR(A456="",B456=""),"Compte / libellé requis",IF(NOT(AND(LEN(TRIM(A456))&gt;=3,OR(LEFT(TRIM(A456),1)="1",LEFT(TRIM(A456),1)="2",LEFT(TRIM(A456),1)="3",LEFT(TRIM(A456),1)="4",LEFT(TRIM(A456),1)="5",LEFT(TRIM(A456),1)="6",LEFT(TRIM(A456),1)="7",LEFT(TRIM(A456),1)="8",LEFT(TRIM(A456),1)="9"))),"Compte à corriger",IF(NOT(AND(OR(C456="",ISNUMBER(C456)),OR(D456="",ISNUMBER(D456)),COUNT(C456:D456)&gt;0,C456&gt;=0,D456&gt;=0)),"Soldes à corriger",IF(COUNTIFS($A$14:$A$513,A456,$B$14:$B$513,B456,$C$14:$C$513,C456,$D$14:$D$513,D456,$F$14:$F$513,F456,$G$14:$G$513,G456)&gt;1,"Doublon exact",IF(AND(F456&lt;&gt;"",F456&lt;&gt;"Charge TS",F456&lt;&gt;"Dette TS",F456&lt;&gt;"Autre"),"Choix à corriger",IF(AND(F456="Charge TS",LEFT(TRIM(A456),4)&lt;&gt;"6311"),"Compte charge incohérent",IF(AND(F456="Dette TS",LEFT(TRIM(A456),3)&lt;&gt;"447"),"Compte dette incohérent",IF(AND(OR(LEFT(TRIM(A456),4)="6311",LEFT(TRIM(A456),3)="447"),F456=""),"TS à qualifier","Prêt")))))))))</x:f>
      </x:c>
    </x:row>
    <x:row r="457" ht="35" customHeight="1">
      <x:c r="A457" s="41"/>
      <x:c r="B457" s="50"/>
      <x:c r="C457" s="45"/>
      <x:c r="D457" s="45"/>
      <x:c r="E457" s="46" t="str">
        <x:f>IF(COUNTA(A457:D457)=0,"",IF(AND(OR(C457="",ISNUMBER(C457)),OR(D457="",ISNUMBER(D457)),COUNT(C457:D457)&gt;0,C457&gt;=0,D457&gt;=0),SUM(C457)-SUM(D457),""))</x:f>
      </x:c>
      <x:c r="F457" s="38"/>
      <x:c r="G457" s="50"/>
      <x:c r="H457" s="53" t="str">
        <x:f>IF(COUNTA(A457:D457,F457:G457)=0,"",IF(OR(A457="",B457=""),"Compte / libellé requis",IF(NOT(AND(LEN(TRIM(A457))&gt;=3,OR(LEFT(TRIM(A457),1)="1",LEFT(TRIM(A457),1)="2",LEFT(TRIM(A457),1)="3",LEFT(TRIM(A457),1)="4",LEFT(TRIM(A457),1)="5",LEFT(TRIM(A457),1)="6",LEFT(TRIM(A457),1)="7",LEFT(TRIM(A457),1)="8",LEFT(TRIM(A457),1)="9"))),"Compte à corriger",IF(NOT(AND(OR(C457="",ISNUMBER(C457)),OR(D457="",ISNUMBER(D457)),COUNT(C457:D457)&gt;0,C457&gt;=0,D457&gt;=0)),"Soldes à corriger",IF(COUNTIFS($A$14:$A$513,A457,$B$14:$B$513,B457,$C$14:$C$513,C457,$D$14:$D$513,D457,$F$14:$F$513,F457,$G$14:$G$513,G457)&gt;1,"Doublon exact",IF(AND(F457&lt;&gt;"",F457&lt;&gt;"Charge TS",F457&lt;&gt;"Dette TS",F457&lt;&gt;"Autre"),"Choix à corriger",IF(AND(F457="Charge TS",LEFT(TRIM(A457),4)&lt;&gt;"6311"),"Compte charge incohérent",IF(AND(F457="Dette TS",LEFT(TRIM(A457),3)&lt;&gt;"447"),"Compte dette incohérent",IF(AND(OR(LEFT(TRIM(A457),4)="6311",LEFT(TRIM(A457),3)="447"),F457=""),"TS à qualifier","Prêt")))))))))</x:f>
      </x:c>
    </x:row>
    <x:row r="458" ht="35" customHeight="1">
      <x:c r="A458" s="41"/>
      <x:c r="B458" s="50"/>
      <x:c r="C458" s="45"/>
      <x:c r="D458" s="45"/>
      <x:c r="E458" s="46" t="str">
        <x:f>IF(COUNTA(A458:D458)=0,"",IF(AND(OR(C458="",ISNUMBER(C458)),OR(D458="",ISNUMBER(D458)),COUNT(C458:D458)&gt;0,C458&gt;=0,D458&gt;=0),SUM(C458)-SUM(D458),""))</x:f>
      </x:c>
      <x:c r="F458" s="38"/>
      <x:c r="G458" s="50"/>
      <x:c r="H458" s="53" t="str">
        <x:f>IF(COUNTA(A458:D458,F458:G458)=0,"",IF(OR(A458="",B458=""),"Compte / libellé requis",IF(NOT(AND(LEN(TRIM(A458))&gt;=3,OR(LEFT(TRIM(A458),1)="1",LEFT(TRIM(A458),1)="2",LEFT(TRIM(A458),1)="3",LEFT(TRIM(A458),1)="4",LEFT(TRIM(A458),1)="5",LEFT(TRIM(A458),1)="6",LEFT(TRIM(A458),1)="7",LEFT(TRIM(A458),1)="8",LEFT(TRIM(A458),1)="9"))),"Compte à corriger",IF(NOT(AND(OR(C458="",ISNUMBER(C458)),OR(D458="",ISNUMBER(D458)),COUNT(C458:D458)&gt;0,C458&gt;=0,D458&gt;=0)),"Soldes à corriger",IF(COUNTIFS($A$14:$A$513,A458,$B$14:$B$513,B458,$C$14:$C$513,C458,$D$14:$D$513,D458,$F$14:$F$513,F458,$G$14:$G$513,G458)&gt;1,"Doublon exact",IF(AND(F458&lt;&gt;"",F458&lt;&gt;"Charge TS",F458&lt;&gt;"Dette TS",F458&lt;&gt;"Autre"),"Choix à corriger",IF(AND(F458="Charge TS",LEFT(TRIM(A458),4)&lt;&gt;"6311"),"Compte charge incohérent",IF(AND(F458="Dette TS",LEFT(TRIM(A458),3)&lt;&gt;"447"),"Compte dette incohérent",IF(AND(OR(LEFT(TRIM(A458),4)="6311",LEFT(TRIM(A458),3)="447"),F458=""),"TS à qualifier","Prêt")))))))))</x:f>
      </x:c>
    </x:row>
    <x:row r="459" ht="35" customHeight="1">
      <x:c r="A459" s="41"/>
      <x:c r="B459" s="50"/>
      <x:c r="C459" s="45"/>
      <x:c r="D459" s="45"/>
      <x:c r="E459" s="46" t="str">
        <x:f>IF(COUNTA(A459:D459)=0,"",IF(AND(OR(C459="",ISNUMBER(C459)),OR(D459="",ISNUMBER(D459)),COUNT(C459:D459)&gt;0,C459&gt;=0,D459&gt;=0),SUM(C459)-SUM(D459),""))</x:f>
      </x:c>
      <x:c r="F459" s="38"/>
      <x:c r="G459" s="50"/>
      <x:c r="H459" s="53" t="str">
        <x:f>IF(COUNTA(A459:D459,F459:G459)=0,"",IF(OR(A459="",B459=""),"Compte / libellé requis",IF(NOT(AND(LEN(TRIM(A459))&gt;=3,OR(LEFT(TRIM(A459),1)="1",LEFT(TRIM(A459),1)="2",LEFT(TRIM(A459),1)="3",LEFT(TRIM(A459),1)="4",LEFT(TRIM(A459),1)="5",LEFT(TRIM(A459),1)="6",LEFT(TRIM(A459),1)="7",LEFT(TRIM(A459),1)="8",LEFT(TRIM(A459),1)="9"))),"Compte à corriger",IF(NOT(AND(OR(C459="",ISNUMBER(C459)),OR(D459="",ISNUMBER(D459)),COUNT(C459:D459)&gt;0,C459&gt;=0,D459&gt;=0)),"Soldes à corriger",IF(COUNTIFS($A$14:$A$513,A459,$B$14:$B$513,B459,$C$14:$C$513,C459,$D$14:$D$513,D459,$F$14:$F$513,F459,$G$14:$G$513,G459)&gt;1,"Doublon exact",IF(AND(F459&lt;&gt;"",F459&lt;&gt;"Charge TS",F459&lt;&gt;"Dette TS",F459&lt;&gt;"Autre"),"Choix à corriger",IF(AND(F459="Charge TS",LEFT(TRIM(A459),4)&lt;&gt;"6311"),"Compte charge incohérent",IF(AND(F459="Dette TS",LEFT(TRIM(A459),3)&lt;&gt;"447"),"Compte dette incohérent",IF(AND(OR(LEFT(TRIM(A459),4)="6311",LEFT(TRIM(A459),3)="447"),F459=""),"TS à qualifier","Prêt")))))))))</x:f>
      </x:c>
    </x:row>
    <x:row r="460" ht="35" customHeight="1">
      <x:c r="A460" s="41"/>
      <x:c r="B460" s="50"/>
      <x:c r="C460" s="45"/>
      <x:c r="D460" s="45"/>
      <x:c r="E460" s="46" t="str">
        <x:f>IF(COUNTA(A460:D460)=0,"",IF(AND(OR(C460="",ISNUMBER(C460)),OR(D460="",ISNUMBER(D460)),COUNT(C460:D460)&gt;0,C460&gt;=0,D460&gt;=0),SUM(C460)-SUM(D460),""))</x:f>
      </x:c>
      <x:c r="F460" s="38"/>
      <x:c r="G460" s="50"/>
      <x:c r="H460" s="53" t="str">
        <x:f>IF(COUNTA(A460:D460,F460:G460)=0,"",IF(OR(A460="",B460=""),"Compte / libellé requis",IF(NOT(AND(LEN(TRIM(A460))&gt;=3,OR(LEFT(TRIM(A460),1)="1",LEFT(TRIM(A460),1)="2",LEFT(TRIM(A460),1)="3",LEFT(TRIM(A460),1)="4",LEFT(TRIM(A460),1)="5",LEFT(TRIM(A460),1)="6",LEFT(TRIM(A460),1)="7",LEFT(TRIM(A460),1)="8",LEFT(TRIM(A460),1)="9"))),"Compte à corriger",IF(NOT(AND(OR(C460="",ISNUMBER(C460)),OR(D460="",ISNUMBER(D460)),COUNT(C460:D460)&gt;0,C460&gt;=0,D460&gt;=0)),"Soldes à corriger",IF(COUNTIFS($A$14:$A$513,A460,$B$14:$B$513,B460,$C$14:$C$513,C460,$D$14:$D$513,D460,$F$14:$F$513,F460,$G$14:$G$513,G460)&gt;1,"Doublon exact",IF(AND(F460&lt;&gt;"",F460&lt;&gt;"Charge TS",F460&lt;&gt;"Dette TS",F460&lt;&gt;"Autre"),"Choix à corriger",IF(AND(F460="Charge TS",LEFT(TRIM(A460),4)&lt;&gt;"6311"),"Compte charge incohérent",IF(AND(F460="Dette TS",LEFT(TRIM(A460),3)&lt;&gt;"447"),"Compte dette incohérent",IF(AND(OR(LEFT(TRIM(A460),4)="6311",LEFT(TRIM(A460),3)="447"),F460=""),"TS à qualifier","Prêt")))))))))</x:f>
      </x:c>
    </x:row>
    <x:row r="461" ht="35" customHeight="1">
      <x:c r="A461" s="41"/>
      <x:c r="B461" s="50"/>
      <x:c r="C461" s="45"/>
      <x:c r="D461" s="45"/>
      <x:c r="E461" s="46" t="str">
        <x:f>IF(COUNTA(A461:D461)=0,"",IF(AND(OR(C461="",ISNUMBER(C461)),OR(D461="",ISNUMBER(D461)),COUNT(C461:D461)&gt;0,C461&gt;=0,D461&gt;=0),SUM(C461)-SUM(D461),""))</x:f>
      </x:c>
      <x:c r="F461" s="38"/>
      <x:c r="G461" s="50"/>
      <x:c r="H461" s="53" t="str">
        <x:f>IF(COUNTA(A461:D461,F461:G461)=0,"",IF(OR(A461="",B461=""),"Compte / libellé requis",IF(NOT(AND(LEN(TRIM(A461))&gt;=3,OR(LEFT(TRIM(A461),1)="1",LEFT(TRIM(A461),1)="2",LEFT(TRIM(A461),1)="3",LEFT(TRIM(A461),1)="4",LEFT(TRIM(A461),1)="5",LEFT(TRIM(A461),1)="6",LEFT(TRIM(A461),1)="7",LEFT(TRIM(A461),1)="8",LEFT(TRIM(A461),1)="9"))),"Compte à corriger",IF(NOT(AND(OR(C461="",ISNUMBER(C461)),OR(D461="",ISNUMBER(D461)),COUNT(C461:D461)&gt;0,C461&gt;=0,D461&gt;=0)),"Soldes à corriger",IF(COUNTIFS($A$14:$A$513,A461,$B$14:$B$513,B461,$C$14:$C$513,C461,$D$14:$D$513,D461,$F$14:$F$513,F461,$G$14:$G$513,G461)&gt;1,"Doublon exact",IF(AND(F461&lt;&gt;"",F461&lt;&gt;"Charge TS",F461&lt;&gt;"Dette TS",F461&lt;&gt;"Autre"),"Choix à corriger",IF(AND(F461="Charge TS",LEFT(TRIM(A461),4)&lt;&gt;"6311"),"Compte charge incohérent",IF(AND(F461="Dette TS",LEFT(TRIM(A461),3)&lt;&gt;"447"),"Compte dette incohérent",IF(AND(OR(LEFT(TRIM(A461),4)="6311",LEFT(TRIM(A461),3)="447"),F461=""),"TS à qualifier","Prêt")))))))))</x:f>
      </x:c>
    </x:row>
    <x:row r="462" ht="35" customHeight="1">
      <x:c r="A462" s="41"/>
      <x:c r="B462" s="50"/>
      <x:c r="C462" s="45"/>
      <x:c r="D462" s="45"/>
      <x:c r="E462" s="46" t="str">
        <x:f>IF(COUNTA(A462:D462)=0,"",IF(AND(OR(C462="",ISNUMBER(C462)),OR(D462="",ISNUMBER(D462)),COUNT(C462:D462)&gt;0,C462&gt;=0,D462&gt;=0),SUM(C462)-SUM(D462),""))</x:f>
      </x:c>
      <x:c r="F462" s="38"/>
      <x:c r="G462" s="50"/>
      <x:c r="H462" s="53" t="str">
        <x:f>IF(COUNTA(A462:D462,F462:G462)=0,"",IF(OR(A462="",B462=""),"Compte / libellé requis",IF(NOT(AND(LEN(TRIM(A462))&gt;=3,OR(LEFT(TRIM(A462),1)="1",LEFT(TRIM(A462),1)="2",LEFT(TRIM(A462),1)="3",LEFT(TRIM(A462),1)="4",LEFT(TRIM(A462),1)="5",LEFT(TRIM(A462),1)="6",LEFT(TRIM(A462),1)="7",LEFT(TRIM(A462),1)="8",LEFT(TRIM(A462),1)="9"))),"Compte à corriger",IF(NOT(AND(OR(C462="",ISNUMBER(C462)),OR(D462="",ISNUMBER(D462)),COUNT(C462:D462)&gt;0,C462&gt;=0,D462&gt;=0)),"Soldes à corriger",IF(COUNTIFS($A$14:$A$513,A462,$B$14:$B$513,B462,$C$14:$C$513,C462,$D$14:$D$513,D462,$F$14:$F$513,F462,$G$14:$G$513,G462)&gt;1,"Doublon exact",IF(AND(F462&lt;&gt;"",F462&lt;&gt;"Charge TS",F462&lt;&gt;"Dette TS",F462&lt;&gt;"Autre"),"Choix à corriger",IF(AND(F462="Charge TS",LEFT(TRIM(A462),4)&lt;&gt;"6311"),"Compte charge incohérent",IF(AND(F462="Dette TS",LEFT(TRIM(A462),3)&lt;&gt;"447"),"Compte dette incohérent",IF(AND(OR(LEFT(TRIM(A462),4)="6311",LEFT(TRIM(A462),3)="447"),F462=""),"TS à qualifier","Prêt")))))))))</x:f>
      </x:c>
    </x:row>
    <x:row r="463" ht="35" customHeight="1">
      <x:c r="A463" s="41"/>
      <x:c r="B463" s="50"/>
      <x:c r="C463" s="45"/>
      <x:c r="D463" s="45"/>
      <x:c r="E463" s="46" t="str">
        <x:f>IF(COUNTA(A463:D463)=0,"",IF(AND(OR(C463="",ISNUMBER(C463)),OR(D463="",ISNUMBER(D463)),COUNT(C463:D463)&gt;0,C463&gt;=0,D463&gt;=0),SUM(C463)-SUM(D463),""))</x:f>
      </x:c>
      <x:c r="F463" s="38"/>
      <x:c r="G463" s="50"/>
      <x:c r="H463" s="53" t="str">
        <x:f>IF(COUNTA(A463:D463,F463:G463)=0,"",IF(OR(A463="",B463=""),"Compte / libellé requis",IF(NOT(AND(LEN(TRIM(A463))&gt;=3,OR(LEFT(TRIM(A463),1)="1",LEFT(TRIM(A463),1)="2",LEFT(TRIM(A463),1)="3",LEFT(TRIM(A463),1)="4",LEFT(TRIM(A463),1)="5",LEFT(TRIM(A463),1)="6",LEFT(TRIM(A463),1)="7",LEFT(TRIM(A463),1)="8",LEFT(TRIM(A463),1)="9"))),"Compte à corriger",IF(NOT(AND(OR(C463="",ISNUMBER(C463)),OR(D463="",ISNUMBER(D463)),COUNT(C463:D463)&gt;0,C463&gt;=0,D463&gt;=0)),"Soldes à corriger",IF(COUNTIFS($A$14:$A$513,A463,$B$14:$B$513,B463,$C$14:$C$513,C463,$D$14:$D$513,D463,$F$14:$F$513,F463,$G$14:$G$513,G463)&gt;1,"Doublon exact",IF(AND(F463&lt;&gt;"",F463&lt;&gt;"Charge TS",F463&lt;&gt;"Dette TS",F463&lt;&gt;"Autre"),"Choix à corriger",IF(AND(F463="Charge TS",LEFT(TRIM(A463),4)&lt;&gt;"6311"),"Compte charge incohérent",IF(AND(F463="Dette TS",LEFT(TRIM(A463),3)&lt;&gt;"447"),"Compte dette incohérent",IF(AND(OR(LEFT(TRIM(A463),4)="6311",LEFT(TRIM(A463),3)="447"),F463=""),"TS à qualifier","Prêt")))))))))</x:f>
      </x:c>
    </x:row>
    <x:row r="464" ht="35" customHeight="1">
      <x:c r="A464" s="41"/>
      <x:c r="B464" s="50"/>
      <x:c r="C464" s="45"/>
      <x:c r="D464" s="45"/>
      <x:c r="E464" s="46" t="str">
        <x:f>IF(COUNTA(A464:D464)=0,"",IF(AND(OR(C464="",ISNUMBER(C464)),OR(D464="",ISNUMBER(D464)),COUNT(C464:D464)&gt;0,C464&gt;=0,D464&gt;=0),SUM(C464)-SUM(D464),""))</x:f>
      </x:c>
      <x:c r="F464" s="38"/>
      <x:c r="G464" s="50"/>
      <x:c r="H464" s="53" t="str">
        <x:f>IF(COUNTA(A464:D464,F464:G464)=0,"",IF(OR(A464="",B464=""),"Compte / libellé requis",IF(NOT(AND(LEN(TRIM(A464))&gt;=3,OR(LEFT(TRIM(A464),1)="1",LEFT(TRIM(A464),1)="2",LEFT(TRIM(A464),1)="3",LEFT(TRIM(A464),1)="4",LEFT(TRIM(A464),1)="5",LEFT(TRIM(A464),1)="6",LEFT(TRIM(A464),1)="7",LEFT(TRIM(A464),1)="8",LEFT(TRIM(A464),1)="9"))),"Compte à corriger",IF(NOT(AND(OR(C464="",ISNUMBER(C464)),OR(D464="",ISNUMBER(D464)),COUNT(C464:D464)&gt;0,C464&gt;=0,D464&gt;=0)),"Soldes à corriger",IF(COUNTIFS($A$14:$A$513,A464,$B$14:$B$513,B464,$C$14:$C$513,C464,$D$14:$D$513,D464,$F$14:$F$513,F464,$G$14:$G$513,G464)&gt;1,"Doublon exact",IF(AND(F464&lt;&gt;"",F464&lt;&gt;"Charge TS",F464&lt;&gt;"Dette TS",F464&lt;&gt;"Autre"),"Choix à corriger",IF(AND(F464="Charge TS",LEFT(TRIM(A464),4)&lt;&gt;"6311"),"Compte charge incohérent",IF(AND(F464="Dette TS",LEFT(TRIM(A464),3)&lt;&gt;"447"),"Compte dette incohérent",IF(AND(OR(LEFT(TRIM(A464),4)="6311",LEFT(TRIM(A464),3)="447"),F464=""),"TS à qualifier","Prêt")))))))))</x:f>
      </x:c>
    </x:row>
    <x:row r="465" ht="35" customHeight="1">
      <x:c r="A465" s="41"/>
      <x:c r="B465" s="50"/>
      <x:c r="C465" s="45"/>
      <x:c r="D465" s="45"/>
      <x:c r="E465" s="46" t="str">
        <x:f>IF(COUNTA(A465:D465)=0,"",IF(AND(OR(C465="",ISNUMBER(C465)),OR(D465="",ISNUMBER(D465)),COUNT(C465:D465)&gt;0,C465&gt;=0,D465&gt;=0),SUM(C465)-SUM(D465),""))</x:f>
      </x:c>
      <x:c r="F465" s="38"/>
      <x:c r="G465" s="50"/>
      <x:c r="H465" s="53" t="str">
        <x:f>IF(COUNTA(A465:D465,F465:G465)=0,"",IF(OR(A465="",B465=""),"Compte / libellé requis",IF(NOT(AND(LEN(TRIM(A465))&gt;=3,OR(LEFT(TRIM(A465),1)="1",LEFT(TRIM(A465),1)="2",LEFT(TRIM(A465),1)="3",LEFT(TRIM(A465),1)="4",LEFT(TRIM(A465),1)="5",LEFT(TRIM(A465),1)="6",LEFT(TRIM(A465),1)="7",LEFT(TRIM(A465),1)="8",LEFT(TRIM(A465),1)="9"))),"Compte à corriger",IF(NOT(AND(OR(C465="",ISNUMBER(C465)),OR(D465="",ISNUMBER(D465)),COUNT(C465:D465)&gt;0,C465&gt;=0,D465&gt;=0)),"Soldes à corriger",IF(COUNTIFS($A$14:$A$513,A465,$B$14:$B$513,B465,$C$14:$C$513,C465,$D$14:$D$513,D465,$F$14:$F$513,F465,$G$14:$G$513,G465)&gt;1,"Doublon exact",IF(AND(F465&lt;&gt;"",F465&lt;&gt;"Charge TS",F465&lt;&gt;"Dette TS",F465&lt;&gt;"Autre"),"Choix à corriger",IF(AND(F465="Charge TS",LEFT(TRIM(A465),4)&lt;&gt;"6311"),"Compte charge incohérent",IF(AND(F465="Dette TS",LEFT(TRIM(A465),3)&lt;&gt;"447"),"Compte dette incohérent",IF(AND(OR(LEFT(TRIM(A465),4)="6311",LEFT(TRIM(A465),3)="447"),F465=""),"TS à qualifier","Prêt")))))))))</x:f>
      </x:c>
    </x:row>
    <x:row r="466" ht="35" customHeight="1">
      <x:c r="A466" s="41"/>
      <x:c r="B466" s="50"/>
      <x:c r="C466" s="45"/>
      <x:c r="D466" s="45"/>
      <x:c r="E466" s="46" t="str">
        <x:f>IF(COUNTA(A466:D466)=0,"",IF(AND(OR(C466="",ISNUMBER(C466)),OR(D466="",ISNUMBER(D466)),COUNT(C466:D466)&gt;0,C466&gt;=0,D466&gt;=0),SUM(C466)-SUM(D466),""))</x:f>
      </x:c>
      <x:c r="F466" s="38"/>
      <x:c r="G466" s="50"/>
      <x:c r="H466" s="53" t="str">
        <x:f>IF(COUNTA(A466:D466,F466:G466)=0,"",IF(OR(A466="",B466=""),"Compte / libellé requis",IF(NOT(AND(LEN(TRIM(A466))&gt;=3,OR(LEFT(TRIM(A466),1)="1",LEFT(TRIM(A466),1)="2",LEFT(TRIM(A466),1)="3",LEFT(TRIM(A466),1)="4",LEFT(TRIM(A466),1)="5",LEFT(TRIM(A466),1)="6",LEFT(TRIM(A466),1)="7",LEFT(TRIM(A466),1)="8",LEFT(TRIM(A466),1)="9"))),"Compte à corriger",IF(NOT(AND(OR(C466="",ISNUMBER(C466)),OR(D466="",ISNUMBER(D466)),COUNT(C466:D466)&gt;0,C466&gt;=0,D466&gt;=0)),"Soldes à corriger",IF(COUNTIFS($A$14:$A$513,A466,$B$14:$B$513,B466,$C$14:$C$513,C466,$D$14:$D$513,D466,$F$14:$F$513,F466,$G$14:$G$513,G466)&gt;1,"Doublon exact",IF(AND(F466&lt;&gt;"",F466&lt;&gt;"Charge TS",F466&lt;&gt;"Dette TS",F466&lt;&gt;"Autre"),"Choix à corriger",IF(AND(F466="Charge TS",LEFT(TRIM(A466),4)&lt;&gt;"6311"),"Compte charge incohérent",IF(AND(F466="Dette TS",LEFT(TRIM(A466),3)&lt;&gt;"447"),"Compte dette incohérent",IF(AND(OR(LEFT(TRIM(A466),4)="6311",LEFT(TRIM(A466),3)="447"),F466=""),"TS à qualifier","Prêt")))))))))</x:f>
      </x:c>
    </x:row>
    <x:row r="467" ht="35" customHeight="1">
      <x:c r="A467" s="41"/>
      <x:c r="B467" s="50"/>
      <x:c r="C467" s="45"/>
      <x:c r="D467" s="45"/>
      <x:c r="E467" s="46" t="str">
        <x:f>IF(COUNTA(A467:D467)=0,"",IF(AND(OR(C467="",ISNUMBER(C467)),OR(D467="",ISNUMBER(D467)),COUNT(C467:D467)&gt;0,C467&gt;=0,D467&gt;=0),SUM(C467)-SUM(D467),""))</x:f>
      </x:c>
      <x:c r="F467" s="38"/>
      <x:c r="G467" s="50"/>
      <x:c r="H467" s="53" t="str">
        <x:f>IF(COUNTA(A467:D467,F467:G467)=0,"",IF(OR(A467="",B467=""),"Compte / libellé requis",IF(NOT(AND(LEN(TRIM(A467))&gt;=3,OR(LEFT(TRIM(A467),1)="1",LEFT(TRIM(A467),1)="2",LEFT(TRIM(A467),1)="3",LEFT(TRIM(A467),1)="4",LEFT(TRIM(A467),1)="5",LEFT(TRIM(A467),1)="6",LEFT(TRIM(A467),1)="7",LEFT(TRIM(A467),1)="8",LEFT(TRIM(A467),1)="9"))),"Compte à corriger",IF(NOT(AND(OR(C467="",ISNUMBER(C467)),OR(D467="",ISNUMBER(D467)),COUNT(C467:D467)&gt;0,C467&gt;=0,D467&gt;=0)),"Soldes à corriger",IF(COUNTIFS($A$14:$A$513,A467,$B$14:$B$513,B467,$C$14:$C$513,C467,$D$14:$D$513,D467,$F$14:$F$513,F467,$G$14:$G$513,G467)&gt;1,"Doublon exact",IF(AND(F467&lt;&gt;"",F467&lt;&gt;"Charge TS",F467&lt;&gt;"Dette TS",F467&lt;&gt;"Autre"),"Choix à corriger",IF(AND(F467="Charge TS",LEFT(TRIM(A467),4)&lt;&gt;"6311"),"Compte charge incohérent",IF(AND(F467="Dette TS",LEFT(TRIM(A467),3)&lt;&gt;"447"),"Compte dette incohérent",IF(AND(OR(LEFT(TRIM(A467),4)="6311",LEFT(TRIM(A467),3)="447"),F467=""),"TS à qualifier","Prêt")))))))))</x:f>
      </x:c>
    </x:row>
    <x:row r="468" ht="35" customHeight="1">
      <x:c r="A468" s="41"/>
      <x:c r="B468" s="50"/>
      <x:c r="C468" s="45"/>
      <x:c r="D468" s="45"/>
      <x:c r="E468" s="46" t="str">
        <x:f>IF(COUNTA(A468:D468)=0,"",IF(AND(OR(C468="",ISNUMBER(C468)),OR(D468="",ISNUMBER(D468)),COUNT(C468:D468)&gt;0,C468&gt;=0,D468&gt;=0),SUM(C468)-SUM(D468),""))</x:f>
      </x:c>
      <x:c r="F468" s="38"/>
      <x:c r="G468" s="50"/>
      <x:c r="H468" s="53" t="str">
        <x:f>IF(COUNTA(A468:D468,F468:G468)=0,"",IF(OR(A468="",B468=""),"Compte / libellé requis",IF(NOT(AND(LEN(TRIM(A468))&gt;=3,OR(LEFT(TRIM(A468),1)="1",LEFT(TRIM(A468),1)="2",LEFT(TRIM(A468),1)="3",LEFT(TRIM(A468),1)="4",LEFT(TRIM(A468),1)="5",LEFT(TRIM(A468),1)="6",LEFT(TRIM(A468),1)="7",LEFT(TRIM(A468),1)="8",LEFT(TRIM(A468),1)="9"))),"Compte à corriger",IF(NOT(AND(OR(C468="",ISNUMBER(C468)),OR(D468="",ISNUMBER(D468)),COUNT(C468:D468)&gt;0,C468&gt;=0,D468&gt;=0)),"Soldes à corriger",IF(COUNTIFS($A$14:$A$513,A468,$B$14:$B$513,B468,$C$14:$C$513,C468,$D$14:$D$513,D468,$F$14:$F$513,F468,$G$14:$G$513,G468)&gt;1,"Doublon exact",IF(AND(F468&lt;&gt;"",F468&lt;&gt;"Charge TS",F468&lt;&gt;"Dette TS",F468&lt;&gt;"Autre"),"Choix à corriger",IF(AND(F468="Charge TS",LEFT(TRIM(A468),4)&lt;&gt;"6311"),"Compte charge incohérent",IF(AND(F468="Dette TS",LEFT(TRIM(A468),3)&lt;&gt;"447"),"Compte dette incohérent",IF(AND(OR(LEFT(TRIM(A468),4)="6311",LEFT(TRIM(A468),3)="447"),F468=""),"TS à qualifier","Prêt")))))))))</x:f>
      </x:c>
    </x:row>
    <x:row r="469" ht="35" customHeight="1">
      <x:c r="A469" s="41"/>
      <x:c r="B469" s="50"/>
      <x:c r="C469" s="45"/>
      <x:c r="D469" s="45"/>
      <x:c r="E469" s="46" t="str">
        <x:f>IF(COUNTA(A469:D469)=0,"",IF(AND(OR(C469="",ISNUMBER(C469)),OR(D469="",ISNUMBER(D469)),COUNT(C469:D469)&gt;0,C469&gt;=0,D469&gt;=0),SUM(C469)-SUM(D469),""))</x:f>
      </x:c>
      <x:c r="F469" s="38"/>
      <x:c r="G469" s="50"/>
      <x:c r="H469" s="53" t="str">
        <x:f>IF(COUNTA(A469:D469,F469:G469)=0,"",IF(OR(A469="",B469=""),"Compte / libellé requis",IF(NOT(AND(LEN(TRIM(A469))&gt;=3,OR(LEFT(TRIM(A469),1)="1",LEFT(TRIM(A469),1)="2",LEFT(TRIM(A469),1)="3",LEFT(TRIM(A469),1)="4",LEFT(TRIM(A469),1)="5",LEFT(TRIM(A469),1)="6",LEFT(TRIM(A469),1)="7",LEFT(TRIM(A469),1)="8",LEFT(TRIM(A469),1)="9"))),"Compte à corriger",IF(NOT(AND(OR(C469="",ISNUMBER(C469)),OR(D469="",ISNUMBER(D469)),COUNT(C469:D469)&gt;0,C469&gt;=0,D469&gt;=0)),"Soldes à corriger",IF(COUNTIFS($A$14:$A$513,A469,$B$14:$B$513,B469,$C$14:$C$513,C469,$D$14:$D$513,D469,$F$14:$F$513,F469,$G$14:$G$513,G469)&gt;1,"Doublon exact",IF(AND(F469&lt;&gt;"",F469&lt;&gt;"Charge TS",F469&lt;&gt;"Dette TS",F469&lt;&gt;"Autre"),"Choix à corriger",IF(AND(F469="Charge TS",LEFT(TRIM(A469),4)&lt;&gt;"6311"),"Compte charge incohérent",IF(AND(F469="Dette TS",LEFT(TRIM(A469),3)&lt;&gt;"447"),"Compte dette incohérent",IF(AND(OR(LEFT(TRIM(A469),4)="6311",LEFT(TRIM(A469),3)="447"),F469=""),"TS à qualifier","Prêt")))))))))</x:f>
      </x:c>
    </x:row>
    <x:row r="470" ht="35" customHeight="1">
      <x:c r="A470" s="41"/>
      <x:c r="B470" s="50"/>
      <x:c r="C470" s="45"/>
      <x:c r="D470" s="45"/>
      <x:c r="E470" s="46" t="str">
        <x:f>IF(COUNTA(A470:D470)=0,"",IF(AND(OR(C470="",ISNUMBER(C470)),OR(D470="",ISNUMBER(D470)),COUNT(C470:D470)&gt;0,C470&gt;=0,D470&gt;=0),SUM(C470)-SUM(D470),""))</x:f>
      </x:c>
      <x:c r="F470" s="38"/>
      <x:c r="G470" s="50"/>
      <x:c r="H470" s="53" t="str">
        <x:f>IF(COUNTA(A470:D470,F470:G470)=0,"",IF(OR(A470="",B470=""),"Compte / libellé requis",IF(NOT(AND(LEN(TRIM(A470))&gt;=3,OR(LEFT(TRIM(A470),1)="1",LEFT(TRIM(A470),1)="2",LEFT(TRIM(A470),1)="3",LEFT(TRIM(A470),1)="4",LEFT(TRIM(A470),1)="5",LEFT(TRIM(A470),1)="6",LEFT(TRIM(A470),1)="7",LEFT(TRIM(A470),1)="8",LEFT(TRIM(A470),1)="9"))),"Compte à corriger",IF(NOT(AND(OR(C470="",ISNUMBER(C470)),OR(D470="",ISNUMBER(D470)),COUNT(C470:D470)&gt;0,C470&gt;=0,D470&gt;=0)),"Soldes à corriger",IF(COUNTIFS($A$14:$A$513,A470,$B$14:$B$513,B470,$C$14:$C$513,C470,$D$14:$D$513,D470,$F$14:$F$513,F470,$G$14:$G$513,G470)&gt;1,"Doublon exact",IF(AND(F470&lt;&gt;"",F470&lt;&gt;"Charge TS",F470&lt;&gt;"Dette TS",F470&lt;&gt;"Autre"),"Choix à corriger",IF(AND(F470="Charge TS",LEFT(TRIM(A470),4)&lt;&gt;"6311"),"Compte charge incohérent",IF(AND(F470="Dette TS",LEFT(TRIM(A470),3)&lt;&gt;"447"),"Compte dette incohérent",IF(AND(OR(LEFT(TRIM(A470),4)="6311",LEFT(TRIM(A470),3)="447"),F470=""),"TS à qualifier","Prêt")))))))))</x:f>
      </x:c>
    </x:row>
    <x:row r="471" ht="35" customHeight="1">
      <x:c r="A471" s="41"/>
      <x:c r="B471" s="50"/>
      <x:c r="C471" s="45"/>
      <x:c r="D471" s="45"/>
      <x:c r="E471" s="46" t="str">
        <x:f>IF(COUNTA(A471:D471)=0,"",IF(AND(OR(C471="",ISNUMBER(C471)),OR(D471="",ISNUMBER(D471)),COUNT(C471:D471)&gt;0,C471&gt;=0,D471&gt;=0),SUM(C471)-SUM(D471),""))</x:f>
      </x:c>
      <x:c r="F471" s="38"/>
      <x:c r="G471" s="50"/>
      <x:c r="H471" s="53" t="str">
        <x:f>IF(COUNTA(A471:D471,F471:G471)=0,"",IF(OR(A471="",B471=""),"Compte / libellé requis",IF(NOT(AND(LEN(TRIM(A471))&gt;=3,OR(LEFT(TRIM(A471),1)="1",LEFT(TRIM(A471),1)="2",LEFT(TRIM(A471),1)="3",LEFT(TRIM(A471),1)="4",LEFT(TRIM(A471),1)="5",LEFT(TRIM(A471),1)="6",LEFT(TRIM(A471),1)="7",LEFT(TRIM(A471),1)="8",LEFT(TRIM(A471),1)="9"))),"Compte à corriger",IF(NOT(AND(OR(C471="",ISNUMBER(C471)),OR(D471="",ISNUMBER(D471)),COUNT(C471:D471)&gt;0,C471&gt;=0,D471&gt;=0)),"Soldes à corriger",IF(COUNTIFS($A$14:$A$513,A471,$B$14:$B$513,B471,$C$14:$C$513,C471,$D$14:$D$513,D471,$F$14:$F$513,F471,$G$14:$G$513,G471)&gt;1,"Doublon exact",IF(AND(F471&lt;&gt;"",F471&lt;&gt;"Charge TS",F471&lt;&gt;"Dette TS",F471&lt;&gt;"Autre"),"Choix à corriger",IF(AND(F471="Charge TS",LEFT(TRIM(A471),4)&lt;&gt;"6311"),"Compte charge incohérent",IF(AND(F471="Dette TS",LEFT(TRIM(A471),3)&lt;&gt;"447"),"Compte dette incohérent",IF(AND(OR(LEFT(TRIM(A471),4)="6311",LEFT(TRIM(A471),3)="447"),F471=""),"TS à qualifier","Prêt")))))))))</x:f>
      </x:c>
    </x:row>
    <x:row r="472" ht="35" customHeight="1">
      <x:c r="A472" s="41"/>
      <x:c r="B472" s="50"/>
      <x:c r="C472" s="45"/>
      <x:c r="D472" s="45"/>
      <x:c r="E472" s="46" t="str">
        <x:f>IF(COUNTA(A472:D472)=0,"",IF(AND(OR(C472="",ISNUMBER(C472)),OR(D472="",ISNUMBER(D472)),COUNT(C472:D472)&gt;0,C472&gt;=0,D472&gt;=0),SUM(C472)-SUM(D472),""))</x:f>
      </x:c>
      <x:c r="F472" s="38"/>
      <x:c r="G472" s="50"/>
      <x:c r="H472" s="53" t="str">
        <x:f>IF(COUNTA(A472:D472,F472:G472)=0,"",IF(OR(A472="",B472=""),"Compte / libellé requis",IF(NOT(AND(LEN(TRIM(A472))&gt;=3,OR(LEFT(TRIM(A472),1)="1",LEFT(TRIM(A472),1)="2",LEFT(TRIM(A472),1)="3",LEFT(TRIM(A472),1)="4",LEFT(TRIM(A472),1)="5",LEFT(TRIM(A472),1)="6",LEFT(TRIM(A472),1)="7",LEFT(TRIM(A472),1)="8",LEFT(TRIM(A472),1)="9"))),"Compte à corriger",IF(NOT(AND(OR(C472="",ISNUMBER(C472)),OR(D472="",ISNUMBER(D472)),COUNT(C472:D472)&gt;0,C472&gt;=0,D472&gt;=0)),"Soldes à corriger",IF(COUNTIFS($A$14:$A$513,A472,$B$14:$B$513,B472,$C$14:$C$513,C472,$D$14:$D$513,D472,$F$14:$F$513,F472,$G$14:$G$513,G472)&gt;1,"Doublon exact",IF(AND(F472&lt;&gt;"",F472&lt;&gt;"Charge TS",F472&lt;&gt;"Dette TS",F472&lt;&gt;"Autre"),"Choix à corriger",IF(AND(F472="Charge TS",LEFT(TRIM(A472),4)&lt;&gt;"6311"),"Compte charge incohérent",IF(AND(F472="Dette TS",LEFT(TRIM(A472),3)&lt;&gt;"447"),"Compte dette incohérent",IF(AND(OR(LEFT(TRIM(A472),4)="6311",LEFT(TRIM(A472),3)="447"),F472=""),"TS à qualifier","Prêt")))))))))</x:f>
      </x:c>
    </x:row>
    <x:row r="473" ht="35" customHeight="1">
      <x:c r="A473" s="41"/>
      <x:c r="B473" s="50"/>
      <x:c r="C473" s="45"/>
      <x:c r="D473" s="45"/>
      <x:c r="E473" s="46" t="str">
        <x:f>IF(COUNTA(A473:D473)=0,"",IF(AND(OR(C473="",ISNUMBER(C473)),OR(D473="",ISNUMBER(D473)),COUNT(C473:D473)&gt;0,C473&gt;=0,D473&gt;=0),SUM(C473)-SUM(D473),""))</x:f>
      </x:c>
      <x:c r="F473" s="38"/>
      <x:c r="G473" s="50"/>
      <x:c r="H473" s="53" t="str">
        <x:f>IF(COUNTA(A473:D473,F473:G473)=0,"",IF(OR(A473="",B473=""),"Compte / libellé requis",IF(NOT(AND(LEN(TRIM(A473))&gt;=3,OR(LEFT(TRIM(A473),1)="1",LEFT(TRIM(A473),1)="2",LEFT(TRIM(A473),1)="3",LEFT(TRIM(A473),1)="4",LEFT(TRIM(A473),1)="5",LEFT(TRIM(A473),1)="6",LEFT(TRIM(A473),1)="7",LEFT(TRIM(A473),1)="8",LEFT(TRIM(A473),1)="9"))),"Compte à corriger",IF(NOT(AND(OR(C473="",ISNUMBER(C473)),OR(D473="",ISNUMBER(D473)),COUNT(C473:D473)&gt;0,C473&gt;=0,D473&gt;=0)),"Soldes à corriger",IF(COUNTIFS($A$14:$A$513,A473,$B$14:$B$513,B473,$C$14:$C$513,C473,$D$14:$D$513,D473,$F$14:$F$513,F473,$G$14:$G$513,G473)&gt;1,"Doublon exact",IF(AND(F473&lt;&gt;"",F473&lt;&gt;"Charge TS",F473&lt;&gt;"Dette TS",F473&lt;&gt;"Autre"),"Choix à corriger",IF(AND(F473="Charge TS",LEFT(TRIM(A473),4)&lt;&gt;"6311"),"Compte charge incohérent",IF(AND(F473="Dette TS",LEFT(TRIM(A473),3)&lt;&gt;"447"),"Compte dette incohérent",IF(AND(OR(LEFT(TRIM(A473),4)="6311",LEFT(TRIM(A473),3)="447"),F473=""),"TS à qualifier","Prêt")))))))))</x:f>
      </x:c>
    </x:row>
    <x:row r="474" ht="35" customHeight="1">
      <x:c r="A474" s="41"/>
      <x:c r="B474" s="50"/>
      <x:c r="C474" s="45"/>
      <x:c r="D474" s="45"/>
      <x:c r="E474" s="46" t="str">
        <x:f>IF(COUNTA(A474:D474)=0,"",IF(AND(OR(C474="",ISNUMBER(C474)),OR(D474="",ISNUMBER(D474)),COUNT(C474:D474)&gt;0,C474&gt;=0,D474&gt;=0),SUM(C474)-SUM(D474),""))</x:f>
      </x:c>
      <x:c r="F474" s="38"/>
      <x:c r="G474" s="50"/>
      <x:c r="H474" s="53" t="str">
        <x:f>IF(COUNTA(A474:D474,F474:G474)=0,"",IF(OR(A474="",B474=""),"Compte / libellé requis",IF(NOT(AND(LEN(TRIM(A474))&gt;=3,OR(LEFT(TRIM(A474),1)="1",LEFT(TRIM(A474),1)="2",LEFT(TRIM(A474),1)="3",LEFT(TRIM(A474),1)="4",LEFT(TRIM(A474),1)="5",LEFT(TRIM(A474),1)="6",LEFT(TRIM(A474),1)="7",LEFT(TRIM(A474),1)="8",LEFT(TRIM(A474),1)="9"))),"Compte à corriger",IF(NOT(AND(OR(C474="",ISNUMBER(C474)),OR(D474="",ISNUMBER(D474)),COUNT(C474:D474)&gt;0,C474&gt;=0,D474&gt;=0)),"Soldes à corriger",IF(COUNTIFS($A$14:$A$513,A474,$B$14:$B$513,B474,$C$14:$C$513,C474,$D$14:$D$513,D474,$F$14:$F$513,F474,$G$14:$G$513,G474)&gt;1,"Doublon exact",IF(AND(F474&lt;&gt;"",F474&lt;&gt;"Charge TS",F474&lt;&gt;"Dette TS",F474&lt;&gt;"Autre"),"Choix à corriger",IF(AND(F474="Charge TS",LEFT(TRIM(A474),4)&lt;&gt;"6311"),"Compte charge incohérent",IF(AND(F474="Dette TS",LEFT(TRIM(A474),3)&lt;&gt;"447"),"Compte dette incohérent",IF(AND(OR(LEFT(TRIM(A474),4)="6311",LEFT(TRIM(A474),3)="447"),F474=""),"TS à qualifier","Prêt")))))))))</x:f>
      </x:c>
    </x:row>
    <x:row r="475" ht="35" customHeight="1">
      <x:c r="A475" s="41"/>
      <x:c r="B475" s="50"/>
      <x:c r="C475" s="45"/>
      <x:c r="D475" s="45"/>
      <x:c r="E475" s="46" t="str">
        <x:f>IF(COUNTA(A475:D475)=0,"",IF(AND(OR(C475="",ISNUMBER(C475)),OR(D475="",ISNUMBER(D475)),COUNT(C475:D475)&gt;0,C475&gt;=0,D475&gt;=0),SUM(C475)-SUM(D475),""))</x:f>
      </x:c>
      <x:c r="F475" s="38"/>
      <x:c r="G475" s="50"/>
      <x:c r="H475" s="53" t="str">
        <x:f>IF(COUNTA(A475:D475,F475:G475)=0,"",IF(OR(A475="",B475=""),"Compte / libellé requis",IF(NOT(AND(LEN(TRIM(A475))&gt;=3,OR(LEFT(TRIM(A475),1)="1",LEFT(TRIM(A475),1)="2",LEFT(TRIM(A475),1)="3",LEFT(TRIM(A475),1)="4",LEFT(TRIM(A475),1)="5",LEFT(TRIM(A475),1)="6",LEFT(TRIM(A475),1)="7",LEFT(TRIM(A475),1)="8",LEFT(TRIM(A475),1)="9"))),"Compte à corriger",IF(NOT(AND(OR(C475="",ISNUMBER(C475)),OR(D475="",ISNUMBER(D475)),COUNT(C475:D475)&gt;0,C475&gt;=0,D475&gt;=0)),"Soldes à corriger",IF(COUNTIFS($A$14:$A$513,A475,$B$14:$B$513,B475,$C$14:$C$513,C475,$D$14:$D$513,D475,$F$14:$F$513,F475,$G$14:$G$513,G475)&gt;1,"Doublon exact",IF(AND(F475&lt;&gt;"",F475&lt;&gt;"Charge TS",F475&lt;&gt;"Dette TS",F475&lt;&gt;"Autre"),"Choix à corriger",IF(AND(F475="Charge TS",LEFT(TRIM(A475),4)&lt;&gt;"6311"),"Compte charge incohérent",IF(AND(F475="Dette TS",LEFT(TRIM(A475),3)&lt;&gt;"447"),"Compte dette incohérent",IF(AND(OR(LEFT(TRIM(A475),4)="6311",LEFT(TRIM(A475),3)="447"),F475=""),"TS à qualifier","Prêt")))))))))</x:f>
      </x:c>
    </x:row>
    <x:row r="476" ht="35" customHeight="1">
      <x:c r="A476" s="41"/>
      <x:c r="B476" s="50"/>
      <x:c r="C476" s="45"/>
      <x:c r="D476" s="45"/>
      <x:c r="E476" s="46" t="str">
        <x:f>IF(COUNTA(A476:D476)=0,"",IF(AND(OR(C476="",ISNUMBER(C476)),OR(D476="",ISNUMBER(D476)),COUNT(C476:D476)&gt;0,C476&gt;=0,D476&gt;=0),SUM(C476)-SUM(D476),""))</x:f>
      </x:c>
      <x:c r="F476" s="38"/>
      <x:c r="G476" s="50"/>
      <x:c r="H476" s="53" t="str">
        <x:f>IF(COUNTA(A476:D476,F476:G476)=0,"",IF(OR(A476="",B476=""),"Compte / libellé requis",IF(NOT(AND(LEN(TRIM(A476))&gt;=3,OR(LEFT(TRIM(A476),1)="1",LEFT(TRIM(A476),1)="2",LEFT(TRIM(A476),1)="3",LEFT(TRIM(A476),1)="4",LEFT(TRIM(A476),1)="5",LEFT(TRIM(A476),1)="6",LEFT(TRIM(A476),1)="7",LEFT(TRIM(A476),1)="8",LEFT(TRIM(A476),1)="9"))),"Compte à corriger",IF(NOT(AND(OR(C476="",ISNUMBER(C476)),OR(D476="",ISNUMBER(D476)),COUNT(C476:D476)&gt;0,C476&gt;=0,D476&gt;=0)),"Soldes à corriger",IF(COUNTIFS($A$14:$A$513,A476,$B$14:$B$513,B476,$C$14:$C$513,C476,$D$14:$D$513,D476,$F$14:$F$513,F476,$G$14:$G$513,G476)&gt;1,"Doublon exact",IF(AND(F476&lt;&gt;"",F476&lt;&gt;"Charge TS",F476&lt;&gt;"Dette TS",F476&lt;&gt;"Autre"),"Choix à corriger",IF(AND(F476="Charge TS",LEFT(TRIM(A476),4)&lt;&gt;"6311"),"Compte charge incohérent",IF(AND(F476="Dette TS",LEFT(TRIM(A476),3)&lt;&gt;"447"),"Compte dette incohérent",IF(AND(OR(LEFT(TRIM(A476),4)="6311",LEFT(TRIM(A476),3)="447"),F476=""),"TS à qualifier","Prêt")))))))))</x:f>
      </x:c>
    </x:row>
    <x:row r="477" ht="35" customHeight="1">
      <x:c r="A477" s="41"/>
      <x:c r="B477" s="50"/>
      <x:c r="C477" s="45"/>
      <x:c r="D477" s="45"/>
      <x:c r="E477" s="46" t="str">
        <x:f>IF(COUNTA(A477:D477)=0,"",IF(AND(OR(C477="",ISNUMBER(C477)),OR(D477="",ISNUMBER(D477)),COUNT(C477:D477)&gt;0,C477&gt;=0,D477&gt;=0),SUM(C477)-SUM(D477),""))</x:f>
      </x:c>
      <x:c r="F477" s="38"/>
      <x:c r="G477" s="50"/>
      <x:c r="H477" s="53" t="str">
        <x:f>IF(COUNTA(A477:D477,F477:G477)=0,"",IF(OR(A477="",B477=""),"Compte / libellé requis",IF(NOT(AND(LEN(TRIM(A477))&gt;=3,OR(LEFT(TRIM(A477),1)="1",LEFT(TRIM(A477),1)="2",LEFT(TRIM(A477),1)="3",LEFT(TRIM(A477),1)="4",LEFT(TRIM(A477),1)="5",LEFT(TRIM(A477),1)="6",LEFT(TRIM(A477),1)="7",LEFT(TRIM(A477),1)="8",LEFT(TRIM(A477),1)="9"))),"Compte à corriger",IF(NOT(AND(OR(C477="",ISNUMBER(C477)),OR(D477="",ISNUMBER(D477)),COUNT(C477:D477)&gt;0,C477&gt;=0,D477&gt;=0)),"Soldes à corriger",IF(COUNTIFS($A$14:$A$513,A477,$B$14:$B$513,B477,$C$14:$C$513,C477,$D$14:$D$513,D477,$F$14:$F$513,F477,$G$14:$G$513,G477)&gt;1,"Doublon exact",IF(AND(F477&lt;&gt;"",F477&lt;&gt;"Charge TS",F477&lt;&gt;"Dette TS",F477&lt;&gt;"Autre"),"Choix à corriger",IF(AND(F477="Charge TS",LEFT(TRIM(A477),4)&lt;&gt;"6311"),"Compte charge incohérent",IF(AND(F477="Dette TS",LEFT(TRIM(A477),3)&lt;&gt;"447"),"Compte dette incohérent",IF(AND(OR(LEFT(TRIM(A477),4)="6311",LEFT(TRIM(A477),3)="447"),F477=""),"TS à qualifier","Prêt")))))))))</x:f>
      </x:c>
    </x:row>
    <x:row r="478" ht="35" customHeight="1">
      <x:c r="A478" s="41"/>
      <x:c r="B478" s="50"/>
      <x:c r="C478" s="45"/>
      <x:c r="D478" s="45"/>
      <x:c r="E478" s="46" t="str">
        <x:f>IF(COUNTA(A478:D478)=0,"",IF(AND(OR(C478="",ISNUMBER(C478)),OR(D478="",ISNUMBER(D478)),COUNT(C478:D478)&gt;0,C478&gt;=0,D478&gt;=0),SUM(C478)-SUM(D478),""))</x:f>
      </x:c>
      <x:c r="F478" s="38"/>
      <x:c r="G478" s="50"/>
      <x:c r="H478" s="53" t="str">
        <x:f>IF(COUNTA(A478:D478,F478:G478)=0,"",IF(OR(A478="",B478=""),"Compte / libellé requis",IF(NOT(AND(LEN(TRIM(A478))&gt;=3,OR(LEFT(TRIM(A478),1)="1",LEFT(TRIM(A478),1)="2",LEFT(TRIM(A478),1)="3",LEFT(TRIM(A478),1)="4",LEFT(TRIM(A478),1)="5",LEFT(TRIM(A478),1)="6",LEFT(TRIM(A478),1)="7",LEFT(TRIM(A478),1)="8",LEFT(TRIM(A478),1)="9"))),"Compte à corriger",IF(NOT(AND(OR(C478="",ISNUMBER(C478)),OR(D478="",ISNUMBER(D478)),COUNT(C478:D478)&gt;0,C478&gt;=0,D478&gt;=0)),"Soldes à corriger",IF(COUNTIFS($A$14:$A$513,A478,$B$14:$B$513,B478,$C$14:$C$513,C478,$D$14:$D$513,D478,$F$14:$F$513,F478,$G$14:$G$513,G478)&gt;1,"Doublon exact",IF(AND(F478&lt;&gt;"",F478&lt;&gt;"Charge TS",F478&lt;&gt;"Dette TS",F478&lt;&gt;"Autre"),"Choix à corriger",IF(AND(F478="Charge TS",LEFT(TRIM(A478),4)&lt;&gt;"6311"),"Compte charge incohérent",IF(AND(F478="Dette TS",LEFT(TRIM(A478),3)&lt;&gt;"447"),"Compte dette incohérent",IF(AND(OR(LEFT(TRIM(A478),4)="6311",LEFT(TRIM(A478),3)="447"),F478=""),"TS à qualifier","Prêt")))))))))</x:f>
      </x:c>
    </x:row>
    <x:row r="479" ht="35" customHeight="1">
      <x:c r="A479" s="41"/>
      <x:c r="B479" s="50"/>
      <x:c r="C479" s="45"/>
      <x:c r="D479" s="45"/>
      <x:c r="E479" s="46" t="str">
        <x:f>IF(COUNTA(A479:D479)=0,"",IF(AND(OR(C479="",ISNUMBER(C479)),OR(D479="",ISNUMBER(D479)),COUNT(C479:D479)&gt;0,C479&gt;=0,D479&gt;=0),SUM(C479)-SUM(D479),""))</x:f>
      </x:c>
      <x:c r="F479" s="38"/>
      <x:c r="G479" s="50"/>
      <x:c r="H479" s="53" t="str">
        <x:f>IF(COUNTA(A479:D479,F479:G479)=0,"",IF(OR(A479="",B479=""),"Compte / libellé requis",IF(NOT(AND(LEN(TRIM(A479))&gt;=3,OR(LEFT(TRIM(A479),1)="1",LEFT(TRIM(A479),1)="2",LEFT(TRIM(A479),1)="3",LEFT(TRIM(A479),1)="4",LEFT(TRIM(A479),1)="5",LEFT(TRIM(A479),1)="6",LEFT(TRIM(A479),1)="7",LEFT(TRIM(A479),1)="8",LEFT(TRIM(A479),1)="9"))),"Compte à corriger",IF(NOT(AND(OR(C479="",ISNUMBER(C479)),OR(D479="",ISNUMBER(D479)),COUNT(C479:D479)&gt;0,C479&gt;=0,D479&gt;=0)),"Soldes à corriger",IF(COUNTIFS($A$14:$A$513,A479,$B$14:$B$513,B479,$C$14:$C$513,C479,$D$14:$D$513,D479,$F$14:$F$513,F479,$G$14:$G$513,G479)&gt;1,"Doublon exact",IF(AND(F479&lt;&gt;"",F479&lt;&gt;"Charge TS",F479&lt;&gt;"Dette TS",F479&lt;&gt;"Autre"),"Choix à corriger",IF(AND(F479="Charge TS",LEFT(TRIM(A479),4)&lt;&gt;"6311"),"Compte charge incohérent",IF(AND(F479="Dette TS",LEFT(TRIM(A479),3)&lt;&gt;"447"),"Compte dette incohérent",IF(AND(OR(LEFT(TRIM(A479),4)="6311",LEFT(TRIM(A479),3)="447"),F479=""),"TS à qualifier","Prêt")))))))))</x:f>
      </x:c>
    </x:row>
    <x:row r="480" ht="35" customHeight="1">
      <x:c r="A480" s="41"/>
      <x:c r="B480" s="50"/>
      <x:c r="C480" s="45"/>
      <x:c r="D480" s="45"/>
      <x:c r="E480" s="46" t="str">
        <x:f>IF(COUNTA(A480:D480)=0,"",IF(AND(OR(C480="",ISNUMBER(C480)),OR(D480="",ISNUMBER(D480)),COUNT(C480:D480)&gt;0,C480&gt;=0,D480&gt;=0),SUM(C480)-SUM(D480),""))</x:f>
      </x:c>
      <x:c r="F480" s="38"/>
      <x:c r="G480" s="50"/>
      <x:c r="H480" s="53" t="str">
        <x:f>IF(COUNTA(A480:D480,F480:G480)=0,"",IF(OR(A480="",B480=""),"Compte / libellé requis",IF(NOT(AND(LEN(TRIM(A480))&gt;=3,OR(LEFT(TRIM(A480),1)="1",LEFT(TRIM(A480),1)="2",LEFT(TRIM(A480),1)="3",LEFT(TRIM(A480),1)="4",LEFT(TRIM(A480),1)="5",LEFT(TRIM(A480),1)="6",LEFT(TRIM(A480),1)="7",LEFT(TRIM(A480),1)="8",LEFT(TRIM(A480),1)="9"))),"Compte à corriger",IF(NOT(AND(OR(C480="",ISNUMBER(C480)),OR(D480="",ISNUMBER(D480)),COUNT(C480:D480)&gt;0,C480&gt;=0,D480&gt;=0)),"Soldes à corriger",IF(COUNTIFS($A$14:$A$513,A480,$B$14:$B$513,B480,$C$14:$C$513,C480,$D$14:$D$513,D480,$F$14:$F$513,F480,$G$14:$G$513,G480)&gt;1,"Doublon exact",IF(AND(F480&lt;&gt;"",F480&lt;&gt;"Charge TS",F480&lt;&gt;"Dette TS",F480&lt;&gt;"Autre"),"Choix à corriger",IF(AND(F480="Charge TS",LEFT(TRIM(A480),4)&lt;&gt;"6311"),"Compte charge incohérent",IF(AND(F480="Dette TS",LEFT(TRIM(A480),3)&lt;&gt;"447"),"Compte dette incohérent",IF(AND(OR(LEFT(TRIM(A480),4)="6311",LEFT(TRIM(A480),3)="447"),F480=""),"TS à qualifier","Prêt")))))))))</x:f>
      </x:c>
    </x:row>
    <x:row r="481" ht="35" customHeight="1">
      <x:c r="A481" s="41"/>
      <x:c r="B481" s="50"/>
      <x:c r="C481" s="45"/>
      <x:c r="D481" s="45"/>
      <x:c r="E481" s="46" t="str">
        <x:f>IF(COUNTA(A481:D481)=0,"",IF(AND(OR(C481="",ISNUMBER(C481)),OR(D481="",ISNUMBER(D481)),COUNT(C481:D481)&gt;0,C481&gt;=0,D481&gt;=0),SUM(C481)-SUM(D481),""))</x:f>
      </x:c>
      <x:c r="F481" s="38"/>
      <x:c r="G481" s="50"/>
      <x:c r="H481" s="53" t="str">
        <x:f>IF(COUNTA(A481:D481,F481:G481)=0,"",IF(OR(A481="",B481=""),"Compte / libellé requis",IF(NOT(AND(LEN(TRIM(A481))&gt;=3,OR(LEFT(TRIM(A481),1)="1",LEFT(TRIM(A481),1)="2",LEFT(TRIM(A481),1)="3",LEFT(TRIM(A481),1)="4",LEFT(TRIM(A481),1)="5",LEFT(TRIM(A481),1)="6",LEFT(TRIM(A481),1)="7",LEFT(TRIM(A481),1)="8",LEFT(TRIM(A481),1)="9"))),"Compte à corriger",IF(NOT(AND(OR(C481="",ISNUMBER(C481)),OR(D481="",ISNUMBER(D481)),COUNT(C481:D481)&gt;0,C481&gt;=0,D481&gt;=0)),"Soldes à corriger",IF(COUNTIFS($A$14:$A$513,A481,$B$14:$B$513,B481,$C$14:$C$513,C481,$D$14:$D$513,D481,$F$14:$F$513,F481,$G$14:$G$513,G481)&gt;1,"Doublon exact",IF(AND(F481&lt;&gt;"",F481&lt;&gt;"Charge TS",F481&lt;&gt;"Dette TS",F481&lt;&gt;"Autre"),"Choix à corriger",IF(AND(F481="Charge TS",LEFT(TRIM(A481),4)&lt;&gt;"6311"),"Compte charge incohérent",IF(AND(F481="Dette TS",LEFT(TRIM(A481),3)&lt;&gt;"447"),"Compte dette incohérent",IF(AND(OR(LEFT(TRIM(A481),4)="6311",LEFT(TRIM(A481),3)="447"),F481=""),"TS à qualifier","Prêt")))))))))</x:f>
      </x:c>
    </x:row>
    <x:row r="482" ht="35" customHeight="1">
      <x:c r="A482" s="41"/>
      <x:c r="B482" s="50"/>
      <x:c r="C482" s="45"/>
      <x:c r="D482" s="45"/>
      <x:c r="E482" s="46" t="str">
        <x:f>IF(COUNTA(A482:D482)=0,"",IF(AND(OR(C482="",ISNUMBER(C482)),OR(D482="",ISNUMBER(D482)),COUNT(C482:D482)&gt;0,C482&gt;=0,D482&gt;=0),SUM(C482)-SUM(D482),""))</x:f>
      </x:c>
      <x:c r="F482" s="38"/>
      <x:c r="G482" s="50"/>
      <x:c r="H482" s="53" t="str">
        <x:f>IF(COUNTA(A482:D482,F482:G482)=0,"",IF(OR(A482="",B482=""),"Compte / libellé requis",IF(NOT(AND(LEN(TRIM(A482))&gt;=3,OR(LEFT(TRIM(A482),1)="1",LEFT(TRIM(A482),1)="2",LEFT(TRIM(A482),1)="3",LEFT(TRIM(A482),1)="4",LEFT(TRIM(A482),1)="5",LEFT(TRIM(A482),1)="6",LEFT(TRIM(A482),1)="7",LEFT(TRIM(A482),1)="8",LEFT(TRIM(A482),1)="9"))),"Compte à corriger",IF(NOT(AND(OR(C482="",ISNUMBER(C482)),OR(D482="",ISNUMBER(D482)),COUNT(C482:D482)&gt;0,C482&gt;=0,D482&gt;=0)),"Soldes à corriger",IF(COUNTIFS($A$14:$A$513,A482,$B$14:$B$513,B482,$C$14:$C$513,C482,$D$14:$D$513,D482,$F$14:$F$513,F482,$G$14:$G$513,G482)&gt;1,"Doublon exact",IF(AND(F482&lt;&gt;"",F482&lt;&gt;"Charge TS",F482&lt;&gt;"Dette TS",F482&lt;&gt;"Autre"),"Choix à corriger",IF(AND(F482="Charge TS",LEFT(TRIM(A482),4)&lt;&gt;"6311"),"Compte charge incohérent",IF(AND(F482="Dette TS",LEFT(TRIM(A482),3)&lt;&gt;"447"),"Compte dette incohérent",IF(AND(OR(LEFT(TRIM(A482),4)="6311",LEFT(TRIM(A482),3)="447"),F482=""),"TS à qualifier","Prêt")))))))))</x:f>
      </x:c>
    </x:row>
    <x:row r="483" ht="35" customHeight="1">
      <x:c r="A483" s="41"/>
      <x:c r="B483" s="50"/>
      <x:c r="C483" s="45"/>
      <x:c r="D483" s="45"/>
      <x:c r="E483" s="46" t="str">
        <x:f>IF(COUNTA(A483:D483)=0,"",IF(AND(OR(C483="",ISNUMBER(C483)),OR(D483="",ISNUMBER(D483)),COUNT(C483:D483)&gt;0,C483&gt;=0,D483&gt;=0),SUM(C483)-SUM(D483),""))</x:f>
      </x:c>
      <x:c r="F483" s="38"/>
      <x:c r="G483" s="50"/>
      <x:c r="H483" s="53" t="str">
        <x:f>IF(COUNTA(A483:D483,F483:G483)=0,"",IF(OR(A483="",B483=""),"Compte / libellé requis",IF(NOT(AND(LEN(TRIM(A483))&gt;=3,OR(LEFT(TRIM(A483),1)="1",LEFT(TRIM(A483),1)="2",LEFT(TRIM(A483),1)="3",LEFT(TRIM(A483),1)="4",LEFT(TRIM(A483),1)="5",LEFT(TRIM(A483),1)="6",LEFT(TRIM(A483),1)="7",LEFT(TRIM(A483),1)="8",LEFT(TRIM(A483),1)="9"))),"Compte à corriger",IF(NOT(AND(OR(C483="",ISNUMBER(C483)),OR(D483="",ISNUMBER(D483)),COUNT(C483:D483)&gt;0,C483&gt;=0,D483&gt;=0)),"Soldes à corriger",IF(COUNTIFS($A$14:$A$513,A483,$B$14:$B$513,B483,$C$14:$C$513,C483,$D$14:$D$513,D483,$F$14:$F$513,F483,$G$14:$G$513,G483)&gt;1,"Doublon exact",IF(AND(F483&lt;&gt;"",F483&lt;&gt;"Charge TS",F483&lt;&gt;"Dette TS",F483&lt;&gt;"Autre"),"Choix à corriger",IF(AND(F483="Charge TS",LEFT(TRIM(A483),4)&lt;&gt;"6311"),"Compte charge incohérent",IF(AND(F483="Dette TS",LEFT(TRIM(A483),3)&lt;&gt;"447"),"Compte dette incohérent",IF(AND(OR(LEFT(TRIM(A483),4)="6311",LEFT(TRIM(A483),3)="447"),F483=""),"TS à qualifier","Prêt")))))))))</x:f>
      </x:c>
    </x:row>
    <x:row r="484" ht="35" customHeight="1">
      <x:c r="A484" s="41"/>
      <x:c r="B484" s="50"/>
      <x:c r="C484" s="45"/>
      <x:c r="D484" s="45"/>
      <x:c r="E484" s="46" t="str">
        <x:f>IF(COUNTA(A484:D484)=0,"",IF(AND(OR(C484="",ISNUMBER(C484)),OR(D484="",ISNUMBER(D484)),COUNT(C484:D484)&gt;0,C484&gt;=0,D484&gt;=0),SUM(C484)-SUM(D484),""))</x:f>
      </x:c>
      <x:c r="F484" s="38"/>
      <x:c r="G484" s="50"/>
      <x:c r="H484" s="53" t="str">
        <x:f>IF(COUNTA(A484:D484,F484:G484)=0,"",IF(OR(A484="",B484=""),"Compte / libellé requis",IF(NOT(AND(LEN(TRIM(A484))&gt;=3,OR(LEFT(TRIM(A484),1)="1",LEFT(TRIM(A484),1)="2",LEFT(TRIM(A484),1)="3",LEFT(TRIM(A484),1)="4",LEFT(TRIM(A484),1)="5",LEFT(TRIM(A484),1)="6",LEFT(TRIM(A484),1)="7",LEFT(TRIM(A484),1)="8",LEFT(TRIM(A484),1)="9"))),"Compte à corriger",IF(NOT(AND(OR(C484="",ISNUMBER(C484)),OR(D484="",ISNUMBER(D484)),COUNT(C484:D484)&gt;0,C484&gt;=0,D484&gt;=0)),"Soldes à corriger",IF(COUNTIFS($A$14:$A$513,A484,$B$14:$B$513,B484,$C$14:$C$513,C484,$D$14:$D$513,D484,$F$14:$F$513,F484,$G$14:$G$513,G484)&gt;1,"Doublon exact",IF(AND(F484&lt;&gt;"",F484&lt;&gt;"Charge TS",F484&lt;&gt;"Dette TS",F484&lt;&gt;"Autre"),"Choix à corriger",IF(AND(F484="Charge TS",LEFT(TRIM(A484),4)&lt;&gt;"6311"),"Compte charge incohérent",IF(AND(F484="Dette TS",LEFT(TRIM(A484),3)&lt;&gt;"447"),"Compte dette incohérent",IF(AND(OR(LEFT(TRIM(A484),4)="6311",LEFT(TRIM(A484),3)="447"),F484=""),"TS à qualifier","Prêt")))))))))</x:f>
      </x:c>
    </x:row>
    <x:row r="485" ht="35" customHeight="1">
      <x:c r="A485" s="41"/>
      <x:c r="B485" s="50"/>
      <x:c r="C485" s="45"/>
      <x:c r="D485" s="45"/>
      <x:c r="E485" s="46" t="str">
        <x:f>IF(COUNTA(A485:D485)=0,"",IF(AND(OR(C485="",ISNUMBER(C485)),OR(D485="",ISNUMBER(D485)),COUNT(C485:D485)&gt;0,C485&gt;=0,D485&gt;=0),SUM(C485)-SUM(D485),""))</x:f>
      </x:c>
      <x:c r="F485" s="38"/>
      <x:c r="G485" s="50"/>
      <x:c r="H485" s="53" t="str">
        <x:f>IF(COUNTA(A485:D485,F485:G485)=0,"",IF(OR(A485="",B485=""),"Compte / libellé requis",IF(NOT(AND(LEN(TRIM(A485))&gt;=3,OR(LEFT(TRIM(A485),1)="1",LEFT(TRIM(A485),1)="2",LEFT(TRIM(A485),1)="3",LEFT(TRIM(A485),1)="4",LEFT(TRIM(A485),1)="5",LEFT(TRIM(A485),1)="6",LEFT(TRIM(A485),1)="7",LEFT(TRIM(A485),1)="8",LEFT(TRIM(A485),1)="9"))),"Compte à corriger",IF(NOT(AND(OR(C485="",ISNUMBER(C485)),OR(D485="",ISNUMBER(D485)),COUNT(C485:D485)&gt;0,C485&gt;=0,D485&gt;=0)),"Soldes à corriger",IF(COUNTIFS($A$14:$A$513,A485,$B$14:$B$513,B485,$C$14:$C$513,C485,$D$14:$D$513,D485,$F$14:$F$513,F485,$G$14:$G$513,G485)&gt;1,"Doublon exact",IF(AND(F485&lt;&gt;"",F485&lt;&gt;"Charge TS",F485&lt;&gt;"Dette TS",F485&lt;&gt;"Autre"),"Choix à corriger",IF(AND(F485="Charge TS",LEFT(TRIM(A485),4)&lt;&gt;"6311"),"Compte charge incohérent",IF(AND(F485="Dette TS",LEFT(TRIM(A485),3)&lt;&gt;"447"),"Compte dette incohérent",IF(AND(OR(LEFT(TRIM(A485),4)="6311",LEFT(TRIM(A485),3)="447"),F485=""),"TS à qualifier","Prêt")))))))))</x:f>
      </x:c>
    </x:row>
    <x:row r="486" ht="35" customHeight="1">
      <x:c r="A486" s="41"/>
      <x:c r="B486" s="50"/>
      <x:c r="C486" s="45"/>
      <x:c r="D486" s="45"/>
      <x:c r="E486" s="46" t="str">
        <x:f>IF(COUNTA(A486:D486)=0,"",IF(AND(OR(C486="",ISNUMBER(C486)),OR(D486="",ISNUMBER(D486)),COUNT(C486:D486)&gt;0,C486&gt;=0,D486&gt;=0),SUM(C486)-SUM(D486),""))</x:f>
      </x:c>
      <x:c r="F486" s="38"/>
      <x:c r="G486" s="50"/>
      <x:c r="H486" s="53" t="str">
        <x:f>IF(COUNTA(A486:D486,F486:G486)=0,"",IF(OR(A486="",B486=""),"Compte / libellé requis",IF(NOT(AND(LEN(TRIM(A486))&gt;=3,OR(LEFT(TRIM(A486),1)="1",LEFT(TRIM(A486),1)="2",LEFT(TRIM(A486),1)="3",LEFT(TRIM(A486),1)="4",LEFT(TRIM(A486),1)="5",LEFT(TRIM(A486),1)="6",LEFT(TRIM(A486),1)="7",LEFT(TRIM(A486),1)="8",LEFT(TRIM(A486),1)="9"))),"Compte à corriger",IF(NOT(AND(OR(C486="",ISNUMBER(C486)),OR(D486="",ISNUMBER(D486)),COUNT(C486:D486)&gt;0,C486&gt;=0,D486&gt;=0)),"Soldes à corriger",IF(COUNTIFS($A$14:$A$513,A486,$B$14:$B$513,B486,$C$14:$C$513,C486,$D$14:$D$513,D486,$F$14:$F$513,F486,$G$14:$G$513,G486)&gt;1,"Doublon exact",IF(AND(F486&lt;&gt;"",F486&lt;&gt;"Charge TS",F486&lt;&gt;"Dette TS",F486&lt;&gt;"Autre"),"Choix à corriger",IF(AND(F486="Charge TS",LEFT(TRIM(A486),4)&lt;&gt;"6311"),"Compte charge incohérent",IF(AND(F486="Dette TS",LEFT(TRIM(A486),3)&lt;&gt;"447"),"Compte dette incohérent",IF(AND(OR(LEFT(TRIM(A486),4)="6311",LEFT(TRIM(A486),3)="447"),F486=""),"TS à qualifier","Prêt")))))))))</x:f>
      </x:c>
    </x:row>
    <x:row r="487" ht="35" customHeight="1">
      <x:c r="A487" s="41"/>
      <x:c r="B487" s="50"/>
      <x:c r="C487" s="45"/>
      <x:c r="D487" s="45"/>
      <x:c r="E487" s="46" t="str">
        <x:f>IF(COUNTA(A487:D487)=0,"",IF(AND(OR(C487="",ISNUMBER(C487)),OR(D487="",ISNUMBER(D487)),COUNT(C487:D487)&gt;0,C487&gt;=0,D487&gt;=0),SUM(C487)-SUM(D487),""))</x:f>
      </x:c>
      <x:c r="F487" s="38"/>
      <x:c r="G487" s="50"/>
      <x:c r="H487" s="53" t="str">
        <x:f>IF(COUNTA(A487:D487,F487:G487)=0,"",IF(OR(A487="",B487=""),"Compte / libellé requis",IF(NOT(AND(LEN(TRIM(A487))&gt;=3,OR(LEFT(TRIM(A487),1)="1",LEFT(TRIM(A487),1)="2",LEFT(TRIM(A487),1)="3",LEFT(TRIM(A487),1)="4",LEFT(TRIM(A487),1)="5",LEFT(TRIM(A487),1)="6",LEFT(TRIM(A487),1)="7",LEFT(TRIM(A487),1)="8",LEFT(TRIM(A487),1)="9"))),"Compte à corriger",IF(NOT(AND(OR(C487="",ISNUMBER(C487)),OR(D487="",ISNUMBER(D487)),COUNT(C487:D487)&gt;0,C487&gt;=0,D487&gt;=0)),"Soldes à corriger",IF(COUNTIFS($A$14:$A$513,A487,$B$14:$B$513,B487,$C$14:$C$513,C487,$D$14:$D$513,D487,$F$14:$F$513,F487,$G$14:$G$513,G487)&gt;1,"Doublon exact",IF(AND(F487&lt;&gt;"",F487&lt;&gt;"Charge TS",F487&lt;&gt;"Dette TS",F487&lt;&gt;"Autre"),"Choix à corriger",IF(AND(F487="Charge TS",LEFT(TRIM(A487),4)&lt;&gt;"6311"),"Compte charge incohérent",IF(AND(F487="Dette TS",LEFT(TRIM(A487),3)&lt;&gt;"447"),"Compte dette incohérent",IF(AND(OR(LEFT(TRIM(A487),4)="6311",LEFT(TRIM(A487),3)="447"),F487=""),"TS à qualifier","Prêt")))))))))</x:f>
      </x:c>
    </x:row>
    <x:row r="488" ht="35" customHeight="1">
      <x:c r="A488" s="41"/>
      <x:c r="B488" s="50"/>
      <x:c r="C488" s="45"/>
      <x:c r="D488" s="45"/>
      <x:c r="E488" s="46" t="str">
        <x:f>IF(COUNTA(A488:D488)=0,"",IF(AND(OR(C488="",ISNUMBER(C488)),OR(D488="",ISNUMBER(D488)),COUNT(C488:D488)&gt;0,C488&gt;=0,D488&gt;=0),SUM(C488)-SUM(D488),""))</x:f>
      </x:c>
      <x:c r="F488" s="38"/>
      <x:c r="G488" s="50"/>
      <x:c r="H488" s="53" t="str">
        <x:f>IF(COUNTA(A488:D488,F488:G488)=0,"",IF(OR(A488="",B488=""),"Compte / libellé requis",IF(NOT(AND(LEN(TRIM(A488))&gt;=3,OR(LEFT(TRIM(A488),1)="1",LEFT(TRIM(A488),1)="2",LEFT(TRIM(A488),1)="3",LEFT(TRIM(A488),1)="4",LEFT(TRIM(A488),1)="5",LEFT(TRIM(A488),1)="6",LEFT(TRIM(A488),1)="7",LEFT(TRIM(A488),1)="8",LEFT(TRIM(A488),1)="9"))),"Compte à corriger",IF(NOT(AND(OR(C488="",ISNUMBER(C488)),OR(D488="",ISNUMBER(D488)),COUNT(C488:D488)&gt;0,C488&gt;=0,D488&gt;=0)),"Soldes à corriger",IF(COUNTIFS($A$14:$A$513,A488,$B$14:$B$513,B488,$C$14:$C$513,C488,$D$14:$D$513,D488,$F$14:$F$513,F488,$G$14:$G$513,G488)&gt;1,"Doublon exact",IF(AND(F488&lt;&gt;"",F488&lt;&gt;"Charge TS",F488&lt;&gt;"Dette TS",F488&lt;&gt;"Autre"),"Choix à corriger",IF(AND(F488="Charge TS",LEFT(TRIM(A488),4)&lt;&gt;"6311"),"Compte charge incohérent",IF(AND(F488="Dette TS",LEFT(TRIM(A488),3)&lt;&gt;"447"),"Compte dette incohérent",IF(AND(OR(LEFT(TRIM(A488),4)="6311",LEFT(TRIM(A488),3)="447"),F488=""),"TS à qualifier","Prêt")))))))))</x:f>
      </x:c>
    </x:row>
    <x:row r="489" ht="35" customHeight="1">
      <x:c r="A489" s="41"/>
      <x:c r="B489" s="50"/>
      <x:c r="C489" s="45"/>
      <x:c r="D489" s="45"/>
      <x:c r="E489" s="46" t="str">
        <x:f>IF(COUNTA(A489:D489)=0,"",IF(AND(OR(C489="",ISNUMBER(C489)),OR(D489="",ISNUMBER(D489)),COUNT(C489:D489)&gt;0,C489&gt;=0,D489&gt;=0),SUM(C489)-SUM(D489),""))</x:f>
      </x:c>
      <x:c r="F489" s="38"/>
      <x:c r="G489" s="50"/>
      <x:c r="H489" s="53" t="str">
        <x:f>IF(COUNTA(A489:D489,F489:G489)=0,"",IF(OR(A489="",B489=""),"Compte / libellé requis",IF(NOT(AND(LEN(TRIM(A489))&gt;=3,OR(LEFT(TRIM(A489),1)="1",LEFT(TRIM(A489),1)="2",LEFT(TRIM(A489),1)="3",LEFT(TRIM(A489),1)="4",LEFT(TRIM(A489),1)="5",LEFT(TRIM(A489),1)="6",LEFT(TRIM(A489),1)="7",LEFT(TRIM(A489),1)="8",LEFT(TRIM(A489),1)="9"))),"Compte à corriger",IF(NOT(AND(OR(C489="",ISNUMBER(C489)),OR(D489="",ISNUMBER(D489)),COUNT(C489:D489)&gt;0,C489&gt;=0,D489&gt;=0)),"Soldes à corriger",IF(COUNTIFS($A$14:$A$513,A489,$B$14:$B$513,B489,$C$14:$C$513,C489,$D$14:$D$513,D489,$F$14:$F$513,F489,$G$14:$G$513,G489)&gt;1,"Doublon exact",IF(AND(F489&lt;&gt;"",F489&lt;&gt;"Charge TS",F489&lt;&gt;"Dette TS",F489&lt;&gt;"Autre"),"Choix à corriger",IF(AND(F489="Charge TS",LEFT(TRIM(A489),4)&lt;&gt;"6311"),"Compte charge incohérent",IF(AND(F489="Dette TS",LEFT(TRIM(A489),3)&lt;&gt;"447"),"Compte dette incohérent",IF(AND(OR(LEFT(TRIM(A489),4)="6311",LEFT(TRIM(A489),3)="447"),F489=""),"TS à qualifier","Prêt")))))))))</x:f>
      </x:c>
    </x:row>
    <x:row r="490" ht="35" customHeight="1">
      <x:c r="A490" s="41"/>
      <x:c r="B490" s="50"/>
      <x:c r="C490" s="45"/>
      <x:c r="D490" s="45"/>
      <x:c r="E490" s="46" t="str">
        <x:f>IF(COUNTA(A490:D490)=0,"",IF(AND(OR(C490="",ISNUMBER(C490)),OR(D490="",ISNUMBER(D490)),COUNT(C490:D490)&gt;0,C490&gt;=0,D490&gt;=0),SUM(C490)-SUM(D490),""))</x:f>
      </x:c>
      <x:c r="F490" s="38"/>
      <x:c r="G490" s="50"/>
      <x:c r="H490" s="53" t="str">
        <x:f>IF(COUNTA(A490:D490,F490:G490)=0,"",IF(OR(A490="",B490=""),"Compte / libellé requis",IF(NOT(AND(LEN(TRIM(A490))&gt;=3,OR(LEFT(TRIM(A490),1)="1",LEFT(TRIM(A490),1)="2",LEFT(TRIM(A490),1)="3",LEFT(TRIM(A490),1)="4",LEFT(TRIM(A490),1)="5",LEFT(TRIM(A490),1)="6",LEFT(TRIM(A490),1)="7",LEFT(TRIM(A490),1)="8",LEFT(TRIM(A490),1)="9"))),"Compte à corriger",IF(NOT(AND(OR(C490="",ISNUMBER(C490)),OR(D490="",ISNUMBER(D490)),COUNT(C490:D490)&gt;0,C490&gt;=0,D490&gt;=0)),"Soldes à corriger",IF(COUNTIFS($A$14:$A$513,A490,$B$14:$B$513,B490,$C$14:$C$513,C490,$D$14:$D$513,D490,$F$14:$F$513,F490,$G$14:$G$513,G490)&gt;1,"Doublon exact",IF(AND(F490&lt;&gt;"",F490&lt;&gt;"Charge TS",F490&lt;&gt;"Dette TS",F490&lt;&gt;"Autre"),"Choix à corriger",IF(AND(F490="Charge TS",LEFT(TRIM(A490),4)&lt;&gt;"6311"),"Compte charge incohérent",IF(AND(F490="Dette TS",LEFT(TRIM(A490),3)&lt;&gt;"447"),"Compte dette incohérent",IF(AND(OR(LEFT(TRIM(A490),4)="6311",LEFT(TRIM(A490),3)="447"),F490=""),"TS à qualifier","Prêt")))))))))</x:f>
      </x:c>
    </x:row>
    <x:row r="491" ht="35" customHeight="1">
      <x:c r="A491" s="41"/>
      <x:c r="B491" s="50"/>
      <x:c r="C491" s="45"/>
      <x:c r="D491" s="45"/>
      <x:c r="E491" s="46" t="str">
        <x:f>IF(COUNTA(A491:D491)=0,"",IF(AND(OR(C491="",ISNUMBER(C491)),OR(D491="",ISNUMBER(D491)),COUNT(C491:D491)&gt;0,C491&gt;=0,D491&gt;=0),SUM(C491)-SUM(D491),""))</x:f>
      </x:c>
      <x:c r="F491" s="38"/>
      <x:c r="G491" s="50"/>
      <x:c r="H491" s="53" t="str">
        <x:f>IF(COUNTA(A491:D491,F491:G491)=0,"",IF(OR(A491="",B491=""),"Compte / libellé requis",IF(NOT(AND(LEN(TRIM(A491))&gt;=3,OR(LEFT(TRIM(A491),1)="1",LEFT(TRIM(A491),1)="2",LEFT(TRIM(A491),1)="3",LEFT(TRIM(A491),1)="4",LEFT(TRIM(A491),1)="5",LEFT(TRIM(A491),1)="6",LEFT(TRIM(A491),1)="7",LEFT(TRIM(A491),1)="8",LEFT(TRIM(A491),1)="9"))),"Compte à corriger",IF(NOT(AND(OR(C491="",ISNUMBER(C491)),OR(D491="",ISNUMBER(D491)),COUNT(C491:D491)&gt;0,C491&gt;=0,D491&gt;=0)),"Soldes à corriger",IF(COUNTIFS($A$14:$A$513,A491,$B$14:$B$513,B491,$C$14:$C$513,C491,$D$14:$D$513,D491,$F$14:$F$513,F491,$G$14:$G$513,G491)&gt;1,"Doublon exact",IF(AND(F491&lt;&gt;"",F491&lt;&gt;"Charge TS",F491&lt;&gt;"Dette TS",F491&lt;&gt;"Autre"),"Choix à corriger",IF(AND(F491="Charge TS",LEFT(TRIM(A491),4)&lt;&gt;"6311"),"Compte charge incohérent",IF(AND(F491="Dette TS",LEFT(TRIM(A491),3)&lt;&gt;"447"),"Compte dette incohérent",IF(AND(OR(LEFT(TRIM(A491),4)="6311",LEFT(TRIM(A491),3)="447"),F491=""),"TS à qualifier","Prêt")))))))))</x:f>
      </x:c>
    </x:row>
    <x:row r="492" ht="35" customHeight="1">
      <x:c r="A492" s="41"/>
      <x:c r="B492" s="50"/>
      <x:c r="C492" s="45"/>
      <x:c r="D492" s="45"/>
      <x:c r="E492" s="46" t="str">
        <x:f>IF(COUNTA(A492:D492)=0,"",IF(AND(OR(C492="",ISNUMBER(C492)),OR(D492="",ISNUMBER(D492)),COUNT(C492:D492)&gt;0,C492&gt;=0,D492&gt;=0),SUM(C492)-SUM(D492),""))</x:f>
      </x:c>
      <x:c r="F492" s="38"/>
      <x:c r="G492" s="50"/>
      <x:c r="H492" s="53" t="str">
        <x:f>IF(COUNTA(A492:D492,F492:G492)=0,"",IF(OR(A492="",B492=""),"Compte / libellé requis",IF(NOT(AND(LEN(TRIM(A492))&gt;=3,OR(LEFT(TRIM(A492),1)="1",LEFT(TRIM(A492),1)="2",LEFT(TRIM(A492),1)="3",LEFT(TRIM(A492),1)="4",LEFT(TRIM(A492),1)="5",LEFT(TRIM(A492),1)="6",LEFT(TRIM(A492),1)="7",LEFT(TRIM(A492),1)="8",LEFT(TRIM(A492),1)="9"))),"Compte à corriger",IF(NOT(AND(OR(C492="",ISNUMBER(C492)),OR(D492="",ISNUMBER(D492)),COUNT(C492:D492)&gt;0,C492&gt;=0,D492&gt;=0)),"Soldes à corriger",IF(COUNTIFS($A$14:$A$513,A492,$B$14:$B$513,B492,$C$14:$C$513,C492,$D$14:$D$513,D492,$F$14:$F$513,F492,$G$14:$G$513,G492)&gt;1,"Doublon exact",IF(AND(F492&lt;&gt;"",F492&lt;&gt;"Charge TS",F492&lt;&gt;"Dette TS",F492&lt;&gt;"Autre"),"Choix à corriger",IF(AND(F492="Charge TS",LEFT(TRIM(A492),4)&lt;&gt;"6311"),"Compte charge incohérent",IF(AND(F492="Dette TS",LEFT(TRIM(A492),3)&lt;&gt;"447"),"Compte dette incohérent",IF(AND(OR(LEFT(TRIM(A492),4)="6311",LEFT(TRIM(A492),3)="447"),F492=""),"TS à qualifier","Prêt")))))))))</x:f>
      </x:c>
    </x:row>
    <x:row r="493" ht="35" customHeight="1">
      <x:c r="A493" s="41"/>
      <x:c r="B493" s="50"/>
      <x:c r="C493" s="45"/>
      <x:c r="D493" s="45"/>
      <x:c r="E493" s="46" t="str">
        <x:f>IF(COUNTA(A493:D493)=0,"",IF(AND(OR(C493="",ISNUMBER(C493)),OR(D493="",ISNUMBER(D493)),COUNT(C493:D493)&gt;0,C493&gt;=0,D493&gt;=0),SUM(C493)-SUM(D493),""))</x:f>
      </x:c>
      <x:c r="F493" s="38"/>
      <x:c r="G493" s="50"/>
      <x:c r="H493" s="53" t="str">
        <x:f>IF(COUNTA(A493:D493,F493:G493)=0,"",IF(OR(A493="",B493=""),"Compte / libellé requis",IF(NOT(AND(LEN(TRIM(A493))&gt;=3,OR(LEFT(TRIM(A493),1)="1",LEFT(TRIM(A493),1)="2",LEFT(TRIM(A493),1)="3",LEFT(TRIM(A493),1)="4",LEFT(TRIM(A493),1)="5",LEFT(TRIM(A493),1)="6",LEFT(TRIM(A493),1)="7",LEFT(TRIM(A493),1)="8",LEFT(TRIM(A493),1)="9"))),"Compte à corriger",IF(NOT(AND(OR(C493="",ISNUMBER(C493)),OR(D493="",ISNUMBER(D493)),COUNT(C493:D493)&gt;0,C493&gt;=0,D493&gt;=0)),"Soldes à corriger",IF(COUNTIFS($A$14:$A$513,A493,$B$14:$B$513,B493,$C$14:$C$513,C493,$D$14:$D$513,D493,$F$14:$F$513,F493,$G$14:$G$513,G493)&gt;1,"Doublon exact",IF(AND(F493&lt;&gt;"",F493&lt;&gt;"Charge TS",F493&lt;&gt;"Dette TS",F493&lt;&gt;"Autre"),"Choix à corriger",IF(AND(F493="Charge TS",LEFT(TRIM(A493),4)&lt;&gt;"6311"),"Compte charge incohérent",IF(AND(F493="Dette TS",LEFT(TRIM(A493),3)&lt;&gt;"447"),"Compte dette incohérent",IF(AND(OR(LEFT(TRIM(A493),4)="6311",LEFT(TRIM(A493),3)="447"),F493=""),"TS à qualifier","Prêt")))))))))</x:f>
      </x:c>
    </x:row>
    <x:row r="494" ht="35" customHeight="1">
      <x:c r="A494" s="41"/>
      <x:c r="B494" s="50"/>
      <x:c r="C494" s="45"/>
      <x:c r="D494" s="45"/>
      <x:c r="E494" s="46" t="str">
        <x:f>IF(COUNTA(A494:D494)=0,"",IF(AND(OR(C494="",ISNUMBER(C494)),OR(D494="",ISNUMBER(D494)),COUNT(C494:D494)&gt;0,C494&gt;=0,D494&gt;=0),SUM(C494)-SUM(D494),""))</x:f>
      </x:c>
      <x:c r="F494" s="38"/>
      <x:c r="G494" s="50"/>
      <x:c r="H494" s="53" t="str">
        <x:f>IF(COUNTA(A494:D494,F494:G494)=0,"",IF(OR(A494="",B494=""),"Compte / libellé requis",IF(NOT(AND(LEN(TRIM(A494))&gt;=3,OR(LEFT(TRIM(A494),1)="1",LEFT(TRIM(A494),1)="2",LEFT(TRIM(A494),1)="3",LEFT(TRIM(A494),1)="4",LEFT(TRIM(A494),1)="5",LEFT(TRIM(A494),1)="6",LEFT(TRIM(A494),1)="7",LEFT(TRIM(A494),1)="8",LEFT(TRIM(A494),1)="9"))),"Compte à corriger",IF(NOT(AND(OR(C494="",ISNUMBER(C494)),OR(D494="",ISNUMBER(D494)),COUNT(C494:D494)&gt;0,C494&gt;=0,D494&gt;=0)),"Soldes à corriger",IF(COUNTIFS($A$14:$A$513,A494,$B$14:$B$513,B494,$C$14:$C$513,C494,$D$14:$D$513,D494,$F$14:$F$513,F494,$G$14:$G$513,G494)&gt;1,"Doublon exact",IF(AND(F494&lt;&gt;"",F494&lt;&gt;"Charge TS",F494&lt;&gt;"Dette TS",F494&lt;&gt;"Autre"),"Choix à corriger",IF(AND(F494="Charge TS",LEFT(TRIM(A494),4)&lt;&gt;"6311"),"Compte charge incohérent",IF(AND(F494="Dette TS",LEFT(TRIM(A494),3)&lt;&gt;"447"),"Compte dette incohérent",IF(AND(OR(LEFT(TRIM(A494),4)="6311",LEFT(TRIM(A494),3)="447"),F494=""),"TS à qualifier","Prêt")))))))))</x:f>
      </x:c>
    </x:row>
    <x:row r="495" ht="35" customHeight="1">
      <x:c r="A495" s="41"/>
      <x:c r="B495" s="50"/>
      <x:c r="C495" s="45"/>
      <x:c r="D495" s="45"/>
      <x:c r="E495" s="46" t="str">
        <x:f>IF(COUNTA(A495:D495)=0,"",IF(AND(OR(C495="",ISNUMBER(C495)),OR(D495="",ISNUMBER(D495)),COUNT(C495:D495)&gt;0,C495&gt;=0,D495&gt;=0),SUM(C495)-SUM(D495),""))</x:f>
      </x:c>
      <x:c r="F495" s="38"/>
      <x:c r="G495" s="50"/>
      <x:c r="H495" s="53" t="str">
        <x:f>IF(COUNTA(A495:D495,F495:G495)=0,"",IF(OR(A495="",B495=""),"Compte / libellé requis",IF(NOT(AND(LEN(TRIM(A495))&gt;=3,OR(LEFT(TRIM(A495),1)="1",LEFT(TRIM(A495),1)="2",LEFT(TRIM(A495),1)="3",LEFT(TRIM(A495),1)="4",LEFT(TRIM(A495),1)="5",LEFT(TRIM(A495),1)="6",LEFT(TRIM(A495),1)="7",LEFT(TRIM(A495),1)="8",LEFT(TRIM(A495),1)="9"))),"Compte à corriger",IF(NOT(AND(OR(C495="",ISNUMBER(C495)),OR(D495="",ISNUMBER(D495)),COUNT(C495:D495)&gt;0,C495&gt;=0,D495&gt;=0)),"Soldes à corriger",IF(COUNTIFS($A$14:$A$513,A495,$B$14:$B$513,B495,$C$14:$C$513,C495,$D$14:$D$513,D495,$F$14:$F$513,F495,$G$14:$G$513,G495)&gt;1,"Doublon exact",IF(AND(F495&lt;&gt;"",F495&lt;&gt;"Charge TS",F495&lt;&gt;"Dette TS",F495&lt;&gt;"Autre"),"Choix à corriger",IF(AND(F495="Charge TS",LEFT(TRIM(A495),4)&lt;&gt;"6311"),"Compte charge incohérent",IF(AND(F495="Dette TS",LEFT(TRIM(A495),3)&lt;&gt;"447"),"Compte dette incohérent",IF(AND(OR(LEFT(TRIM(A495),4)="6311",LEFT(TRIM(A495),3)="447"),F495=""),"TS à qualifier","Prêt")))))))))</x:f>
      </x:c>
    </x:row>
    <x:row r="496" ht="35" customHeight="1">
      <x:c r="A496" s="41"/>
      <x:c r="B496" s="50"/>
      <x:c r="C496" s="45"/>
      <x:c r="D496" s="45"/>
      <x:c r="E496" s="46" t="str">
        <x:f>IF(COUNTA(A496:D496)=0,"",IF(AND(OR(C496="",ISNUMBER(C496)),OR(D496="",ISNUMBER(D496)),COUNT(C496:D496)&gt;0,C496&gt;=0,D496&gt;=0),SUM(C496)-SUM(D496),""))</x:f>
      </x:c>
      <x:c r="F496" s="38"/>
      <x:c r="G496" s="50"/>
      <x:c r="H496" s="53" t="str">
        <x:f>IF(COUNTA(A496:D496,F496:G496)=0,"",IF(OR(A496="",B496=""),"Compte / libellé requis",IF(NOT(AND(LEN(TRIM(A496))&gt;=3,OR(LEFT(TRIM(A496),1)="1",LEFT(TRIM(A496),1)="2",LEFT(TRIM(A496),1)="3",LEFT(TRIM(A496),1)="4",LEFT(TRIM(A496),1)="5",LEFT(TRIM(A496),1)="6",LEFT(TRIM(A496),1)="7",LEFT(TRIM(A496),1)="8",LEFT(TRIM(A496),1)="9"))),"Compte à corriger",IF(NOT(AND(OR(C496="",ISNUMBER(C496)),OR(D496="",ISNUMBER(D496)),COUNT(C496:D496)&gt;0,C496&gt;=0,D496&gt;=0)),"Soldes à corriger",IF(COUNTIFS($A$14:$A$513,A496,$B$14:$B$513,B496,$C$14:$C$513,C496,$D$14:$D$513,D496,$F$14:$F$513,F496,$G$14:$G$513,G496)&gt;1,"Doublon exact",IF(AND(F496&lt;&gt;"",F496&lt;&gt;"Charge TS",F496&lt;&gt;"Dette TS",F496&lt;&gt;"Autre"),"Choix à corriger",IF(AND(F496="Charge TS",LEFT(TRIM(A496),4)&lt;&gt;"6311"),"Compte charge incohérent",IF(AND(F496="Dette TS",LEFT(TRIM(A496),3)&lt;&gt;"447"),"Compte dette incohérent",IF(AND(OR(LEFT(TRIM(A496),4)="6311",LEFT(TRIM(A496),3)="447"),F496=""),"TS à qualifier","Prêt")))))))))</x:f>
      </x:c>
    </x:row>
    <x:row r="497" ht="35" customHeight="1">
      <x:c r="A497" s="41"/>
      <x:c r="B497" s="50"/>
      <x:c r="C497" s="45"/>
      <x:c r="D497" s="45"/>
      <x:c r="E497" s="46" t="str">
        <x:f>IF(COUNTA(A497:D497)=0,"",IF(AND(OR(C497="",ISNUMBER(C497)),OR(D497="",ISNUMBER(D497)),COUNT(C497:D497)&gt;0,C497&gt;=0,D497&gt;=0),SUM(C497)-SUM(D497),""))</x:f>
      </x:c>
      <x:c r="F497" s="38"/>
      <x:c r="G497" s="50"/>
      <x:c r="H497" s="53" t="str">
        <x:f>IF(COUNTA(A497:D497,F497:G497)=0,"",IF(OR(A497="",B497=""),"Compte / libellé requis",IF(NOT(AND(LEN(TRIM(A497))&gt;=3,OR(LEFT(TRIM(A497),1)="1",LEFT(TRIM(A497),1)="2",LEFT(TRIM(A497),1)="3",LEFT(TRIM(A497),1)="4",LEFT(TRIM(A497),1)="5",LEFT(TRIM(A497),1)="6",LEFT(TRIM(A497),1)="7",LEFT(TRIM(A497),1)="8",LEFT(TRIM(A497),1)="9"))),"Compte à corriger",IF(NOT(AND(OR(C497="",ISNUMBER(C497)),OR(D497="",ISNUMBER(D497)),COUNT(C497:D497)&gt;0,C497&gt;=0,D497&gt;=0)),"Soldes à corriger",IF(COUNTIFS($A$14:$A$513,A497,$B$14:$B$513,B497,$C$14:$C$513,C497,$D$14:$D$513,D497,$F$14:$F$513,F497,$G$14:$G$513,G497)&gt;1,"Doublon exact",IF(AND(F497&lt;&gt;"",F497&lt;&gt;"Charge TS",F497&lt;&gt;"Dette TS",F497&lt;&gt;"Autre"),"Choix à corriger",IF(AND(F497="Charge TS",LEFT(TRIM(A497),4)&lt;&gt;"6311"),"Compte charge incohérent",IF(AND(F497="Dette TS",LEFT(TRIM(A497),3)&lt;&gt;"447"),"Compte dette incohérent",IF(AND(OR(LEFT(TRIM(A497),4)="6311",LEFT(TRIM(A497),3)="447"),F497=""),"TS à qualifier","Prêt")))))))))</x:f>
      </x:c>
    </x:row>
    <x:row r="498" ht="35" customHeight="1">
      <x:c r="A498" s="41"/>
      <x:c r="B498" s="50"/>
      <x:c r="C498" s="45"/>
      <x:c r="D498" s="45"/>
      <x:c r="E498" s="46" t="str">
        <x:f>IF(COUNTA(A498:D498)=0,"",IF(AND(OR(C498="",ISNUMBER(C498)),OR(D498="",ISNUMBER(D498)),COUNT(C498:D498)&gt;0,C498&gt;=0,D498&gt;=0),SUM(C498)-SUM(D498),""))</x:f>
      </x:c>
      <x:c r="F498" s="38"/>
      <x:c r="G498" s="50"/>
      <x:c r="H498" s="53" t="str">
        <x:f>IF(COUNTA(A498:D498,F498:G498)=0,"",IF(OR(A498="",B498=""),"Compte / libellé requis",IF(NOT(AND(LEN(TRIM(A498))&gt;=3,OR(LEFT(TRIM(A498),1)="1",LEFT(TRIM(A498),1)="2",LEFT(TRIM(A498),1)="3",LEFT(TRIM(A498),1)="4",LEFT(TRIM(A498),1)="5",LEFT(TRIM(A498),1)="6",LEFT(TRIM(A498),1)="7",LEFT(TRIM(A498),1)="8",LEFT(TRIM(A498),1)="9"))),"Compte à corriger",IF(NOT(AND(OR(C498="",ISNUMBER(C498)),OR(D498="",ISNUMBER(D498)),COUNT(C498:D498)&gt;0,C498&gt;=0,D498&gt;=0)),"Soldes à corriger",IF(COUNTIFS($A$14:$A$513,A498,$B$14:$B$513,B498,$C$14:$C$513,C498,$D$14:$D$513,D498,$F$14:$F$513,F498,$G$14:$G$513,G498)&gt;1,"Doublon exact",IF(AND(F498&lt;&gt;"",F498&lt;&gt;"Charge TS",F498&lt;&gt;"Dette TS",F498&lt;&gt;"Autre"),"Choix à corriger",IF(AND(F498="Charge TS",LEFT(TRIM(A498),4)&lt;&gt;"6311"),"Compte charge incohérent",IF(AND(F498="Dette TS",LEFT(TRIM(A498),3)&lt;&gt;"447"),"Compte dette incohérent",IF(AND(OR(LEFT(TRIM(A498),4)="6311",LEFT(TRIM(A498),3)="447"),F498=""),"TS à qualifier","Prêt")))))))))</x:f>
      </x:c>
    </x:row>
    <x:row r="499" ht="35" customHeight="1">
      <x:c r="A499" s="41"/>
      <x:c r="B499" s="50"/>
      <x:c r="C499" s="45"/>
      <x:c r="D499" s="45"/>
      <x:c r="E499" s="46" t="str">
        <x:f>IF(COUNTA(A499:D499)=0,"",IF(AND(OR(C499="",ISNUMBER(C499)),OR(D499="",ISNUMBER(D499)),COUNT(C499:D499)&gt;0,C499&gt;=0,D499&gt;=0),SUM(C499)-SUM(D499),""))</x:f>
      </x:c>
      <x:c r="F499" s="38"/>
      <x:c r="G499" s="50"/>
      <x:c r="H499" s="53" t="str">
        <x:f>IF(COUNTA(A499:D499,F499:G499)=0,"",IF(OR(A499="",B499=""),"Compte / libellé requis",IF(NOT(AND(LEN(TRIM(A499))&gt;=3,OR(LEFT(TRIM(A499),1)="1",LEFT(TRIM(A499),1)="2",LEFT(TRIM(A499),1)="3",LEFT(TRIM(A499),1)="4",LEFT(TRIM(A499),1)="5",LEFT(TRIM(A499),1)="6",LEFT(TRIM(A499),1)="7",LEFT(TRIM(A499),1)="8",LEFT(TRIM(A499),1)="9"))),"Compte à corriger",IF(NOT(AND(OR(C499="",ISNUMBER(C499)),OR(D499="",ISNUMBER(D499)),COUNT(C499:D499)&gt;0,C499&gt;=0,D499&gt;=0)),"Soldes à corriger",IF(COUNTIFS($A$14:$A$513,A499,$B$14:$B$513,B499,$C$14:$C$513,C499,$D$14:$D$513,D499,$F$14:$F$513,F499,$G$14:$G$513,G499)&gt;1,"Doublon exact",IF(AND(F499&lt;&gt;"",F499&lt;&gt;"Charge TS",F499&lt;&gt;"Dette TS",F499&lt;&gt;"Autre"),"Choix à corriger",IF(AND(F499="Charge TS",LEFT(TRIM(A499),4)&lt;&gt;"6311"),"Compte charge incohérent",IF(AND(F499="Dette TS",LEFT(TRIM(A499),3)&lt;&gt;"447"),"Compte dette incohérent",IF(AND(OR(LEFT(TRIM(A499),4)="6311",LEFT(TRIM(A499),3)="447"),F499=""),"TS à qualifier","Prêt")))))))))</x:f>
      </x:c>
    </x:row>
    <x:row r="500" ht="35" customHeight="1">
      <x:c r="A500" s="41"/>
      <x:c r="B500" s="50"/>
      <x:c r="C500" s="45"/>
      <x:c r="D500" s="45"/>
      <x:c r="E500" s="46" t="str">
        <x:f>IF(COUNTA(A500:D500)=0,"",IF(AND(OR(C500="",ISNUMBER(C500)),OR(D500="",ISNUMBER(D500)),COUNT(C500:D500)&gt;0,C500&gt;=0,D500&gt;=0),SUM(C500)-SUM(D500),""))</x:f>
      </x:c>
      <x:c r="F500" s="38"/>
      <x:c r="G500" s="50"/>
      <x:c r="H500" s="53" t="str">
        <x:f>IF(COUNTA(A500:D500,F500:G500)=0,"",IF(OR(A500="",B500=""),"Compte / libellé requis",IF(NOT(AND(LEN(TRIM(A500))&gt;=3,OR(LEFT(TRIM(A500),1)="1",LEFT(TRIM(A500),1)="2",LEFT(TRIM(A500),1)="3",LEFT(TRIM(A500),1)="4",LEFT(TRIM(A500),1)="5",LEFT(TRIM(A500),1)="6",LEFT(TRIM(A500),1)="7",LEFT(TRIM(A500),1)="8",LEFT(TRIM(A500),1)="9"))),"Compte à corriger",IF(NOT(AND(OR(C500="",ISNUMBER(C500)),OR(D500="",ISNUMBER(D500)),COUNT(C500:D500)&gt;0,C500&gt;=0,D500&gt;=0)),"Soldes à corriger",IF(COUNTIFS($A$14:$A$513,A500,$B$14:$B$513,B500,$C$14:$C$513,C500,$D$14:$D$513,D500,$F$14:$F$513,F500,$G$14:$G$513,G500)&gt;1,"Doublon exact",IF(AND(F500&lt;&gt;"",F500&lt;&gt;"Charge TS",F500&lt;&gt;"Dette TS",F500&lt;&gt;"Autre"),"Choix à corriger",IF(AND(F500="Charge TS",LEFT(TRIM(A500),4)&lt;&gt;"6311"),"Compte charge incohérent",IF(AND(F500="Dette TS",LEFT(TRIM(A500),3)&lt;&gt;"447"),"Compte dette incohérent",IF(AND(OR(LEFT(TRIM(A500),4)="6311",LEFT(TRIM(A500),3)="447"),F500=""),"TS à qualifier","Prêt")))))))))</x:f>
      </x:c>
    </x:row>
    <x:row r="501" ht="35" customHeight="1">
      <x:c r="A501" s="41"/>
      <x:c r="B501" s="50"/>
      <x:c r="C501" s="45"/>
      <x:c r="D501" s="45"/>
      <x:c r="E501" s="46" t="str">
        <x:f>IF(COUNTA(A501:D501)=0,"",IF(AND(OR(C501="",ISNUMBER(C501)),OR(D501="",ISNUMBER(D501)),COUNT(C501:D501)&gt;0,C501&gt;=0,D501&gt;=0),SUM(C501)-SUM(D501),""))</x:f>
      </x:c>
      <x:c r="F501" s="38"/>
      <x:c r="G501" s="50"/>
      <x:c r="H501" s="53" t="str">
        <x:f>IF(COUNTA(A501:D501,F501:G501)=0,"",IF(OR(A501="",B501=""),"Compte / libellé requis",IF(NOT(AND(LEN(TRIM(A501))&gt;=3,OR(LEFT(TRIM(A501),1)="1",LEFT(TRIM(A501),1)="2",LEFT(TRIM(A501),1)="3",LEFT(TRIM(A501),1)="4",LEFT(TRIM(A501),1)="5",LEFT(TRIM(A501),1)="6",LEFT(TRIM(A501),1)="7",LEFT(TRIM(A501),1)="8",LEFT(TRIM(A501),1)="9"))),"Compte à corriger",IF(NOT(AND(OR(C501="",ISNUMBER(C501)),OR(D501="",ISNUMBER(D501)),COUNT(C501:D501)&gt;0,C501&gt;=0,D501&gt;=0)),"Soldes à corriger",IF(COUNTIFS($A$14:$A$513,A501,$B$14:$B$513,B501,$C$14:$C$513,C501,$D$14:$D$513,D501,$F$14:$F$513,F501,$G$14:$G$513,G501)&gt;1,"Doublon exact",IF(AND(F501&lt;&gt;"",F501&lt;&gt;"Charge TS",F501&lt;&gt;"Dette TS",F501&lt;&gt;"Autre"),"Choix à corriger",IF(AND(F501="Charge TS",LEFT(TRIM(A501),4)&lt;&gt;"6311"),"Compte charge incohérent",IF(AND(F501="Dette TS",LEFT(TRIM(A501),3)&lt;&gt;"447"),"Compte dette incohérent",IF(AND(OR(LEFT(TRIM(A501),4)="6311",LEFT(TRIM(A501),3)="447"),F501=""),"TS à qualifier","Prêt")))))))))</x:f>
      </x:c>
    </x:row>
    <x:row r="502" ht="35" customHeight="1">
      <x:c r="A502" s="41"/>
      <x:c r="B502" s="50"/>
      <x:c r="C502" s="45"/>
      <x:c r="D502" s="45"/>
      <x:c r="E502" s="46" t="str">
        <x:f>IF(COUNTA(A502:D502)=0,"",IF(AND(OR(C502="",ISNUMBER(C502)),OR(D502="",ISNUMBER(D502)),COUNT(C502:D502)&gt;0,C502&gt;=0,D502&gt;=0),SUM(C502)-SUM(D502),""))</x:f>
      </x:c>
      <x:c r="F502" s="38"/>
      <x:c r="G502" s="50"/>
      <x:c r="H502" s="53" t="str">
        <x:f>IF(COUNTA(A502:D502,F502:G502)=0,"",IF(OR(A502="",B502=""),"Compte / libellé requis",IF(NOT(AND(LEN(TRIM(A502))&gt;=3,OR(LEFT(TRIM(A502),1)="1",LEFT(TRIM(A502),1)="2",LEFT(TRIM(A502),1)="3",LEFT(TRIM(A502),1)="4",LEFT(TRIM(A502),1)="5",LEFT(TRIM(A502),1)="6",LEFT(TRIM(A502),1)="7",LEFT(TRIM(A502),1)="8",LEFT(TRIM(A502),1)="9"))),"Compte à corriger",IF(NOT(AND(OR(C502="",ISNUMBER(C502)),OR(D502="",ISNUMBER(D502)),COUNT(C502:D502)&gt;0,C502&gt;=0,D502&gt;=0)),"Soldes à corriger",IF(COUNTIFS($A$14:$A$513,A502,$B$14:$B$513,B502,$C$14:$C$513,C502,$D$14:$D$513,D502,$F$14:$F$513,F502,$G$14:$G$513,G502)&gt;1,"Doublon exact",IF(AND(F502&lt;&gt;"",F502&lt;&gt;"Charge TS",F502&lt;&gt;"Dette TS",F502&lt;&gt;"Autre"),"Choix à corriger",IF(AND(F502="Charge TS",LEFT(TRIM(A502),4)&lt;&gt;"6311"),"Compte charge incohérent",IF(AND(F502="Dette TS",LEFT(TRIM(A502),3)&lt;&gt;"447"),"Compte dette incohérent",IF(AND(OR(LEFT(TRIM(A502),4)="6311",LEFT(TRIM(A502),3)="447"),F502=""),"TS à qualifier","Prêt")))))))))</x:f>
      </x:c>
    </x:row>
    <x:row r="503" ht="35" customHeight="1">
      <x:c r="A503" s="41"/>
      <x:c r="B503" s="50"/>
      <x:c r="C503" s="45"/>
      <x:c r="D503" s="45"/>
      <x:c r="E503" s="46" t="str">
        <x:f>IF(COUNTA(A503:D503)=0,"",IF(AND(OR(C503="",ISNUMBER(C503)),OR(D503="",ISNUMBER(D503)),COUNT(C503:D503)&gt;0,C503&gt;=0,D503&gt;=0),SUM(C503)-SUM(D503),""))</x:f>
      </x:c>
      <x:c r="F503" s="38"/>
      <x:c r="G503" s="50"/>
      <x:c r="H503" s="53" t="str">
        <x:f>IF(COUNTA(A503:D503,F503:G503)=0,"",IF(OR(A503="",B503=""),"Compte / libellé requis",IF(NOT(AND(LEN(TRIM(A503))&gt;=3,OR(LEFT(TRIM(A503),1)="1",LEFT(TRIM(A503),1)="2",LEFT(TRIM(A503),1)="3",LEFT(TRIM(A503),1)="4",LEFT(TRIM(A503),1)="5",LEFT(TRIM(A503),1)="6",LEFT(TRIM(A503),1)="7",LEFT(TRIM(A503),1)="8",LEFT(TRIM(A503),1)="9"))),"Compte à corriger",IF(NOT(AND(OR(C503="",ISNUMBER(C503)),OR(D503="",ISNUMBER(D503)),COUNT(C503:D503)&gt;0,C503&gt;=0,D503&gt;=0)),"Soldes à corriger",IF(COUNTIFS($A$14:$A$513,A503,$B$14:$B$513,B503,$C$14:$C$513,C503,$D$14:$D$513,D503,$F$14:$F$513,F503,$G$14:$G$513,G503)&gt;1,"Doublon exact",IF(AND(F503&lt;&gt;"",F503&lt;&gt;"Charge TS",F503&lt;&gt;"Dette TS",F503&lt;&gt;"Autre"),"Choix à corriger",IF(AND(F503="Charge TS",LEFT(TRIM(A503),4)&lt;&gt;"6311"),"Compte charge incohérent",IF(AND(F503="Dette TS",LEFT(TRIM(A503),3)&lt;&gt;"447"),"Compte dette incohérent",IF(AND(OR(LEFT(TRIM(A503),4)="6311",LEFT(TRIM(A503),3)="447"),F503=""),"TS à qualifier","Prêt")))))))))</x:f>
      </x:c>
    </x:row>
    <x:row r="504" ht="35" customHeight="1">
      <x:c r="A504" s="41"/>
      <x:c r="B504" s="50"/>
      <x:c r="C504" s="45"/>
      <x:c r="D504" s="45"/>
      <x:c r="E504" s="46" t="str">
        <x:f>IF(COUNTA(A504:D504)=0,"",IF(AND(OR(C504="",ISNUMBER(C504)),OR(D504="",ISNUMBER(D504)),COUNT(C504:D504)&gt;0,C504&gt;=0,D504&gt;=0),SUM(C504)-SUM(D504),""))</x:f>
      </x:c>
      <x:c r="F504" s="38"/>
      <x:c r="G504" s="50"/>
      <x:c r="H504" s="53" t="str">
        <x:f>IF(COUNTA(A504:D504,F504:G504)=0,"",IF(OR(A504="",B504=""),"Compte / libellé requis",IF(NOT(AND(LEN(TRIM(A504))&gt;=3,OR(LEFT(TRIM(A504),1)="1",LEFT(TRIM(A504),1)="2",LEFT(TRIM(A504),1)="3",LEFT(TRIM(A504),1)="4",LEFT(TRIM(A504),1)="5",LEFT(TRIM(A504),1)="6",LEFT(TRIM(A504),1)="7",LEFT(TRIM(A504),1)="8",LEFT(TRIM(A504),1)="9"))),"Compte à corriger",IF(NOT(AND(OR(C504="",ISNUMBER(C504)),OR(D504="",ISNUMBER(D504)),COUNT(C504:D504)&gt;0,C504&gt;=0,D504&gt;=0)),"Soldes à corriger",IF(COUNTIFS($A$14:$A$513,A504,$B$14:$B$513,B504,$C$14:$C$513,C504,$D$14:$D$513,D504,$F$14:$F$513,F504,$G$14:$G$513,G504)&gt;1,"Doublon exact",IF(AND(F504&lt;&gt;"",F504&lt;&gt;"Charge TS",F504&lt;&gt;"Dette TS",F504&lt;&gt;"Autre"),"Choix à corriger",IF(AND(F504="Charge TS",LEFT(TRIM(A504),4)&lt;&gt;"6311"),"Compte charge incohérent",IF(AND(F504="Dette TS",LEFT(TRIM(A504),3)&lt;&gt;"447"),"Compte dette incohérent",IF(AND(OR(LEFT(TRIM(A504),4)="6311",LEFT(TRIM(A504),3)="447"),F504=""),"TS à qualifier","Prêt")))))))))</x:f>
      </x:c>
    </x:row>
    <x:row r="505" ht="35" customHeight="1">
      <x:c r="A505" s="41"/>
      <x:c r="B505" s="50"/>
      <x:c r="C505" s="45"/>
      <x:c r="D505" s="45"/>
      <x:c r="E505" s="46" t="str">
        <x:f>IF(COUNTA(A505:D505)=0,"",IF(AND(OR(C505="",ISNUMBER(C505)),OR(D505="",ISNUMBER(D505)),COUNT(C505:D505)&gt;0,C505&gt;=0,D505&gt;=0),SUM(C505)-SUM(D505),""))</x:f>
      </x:c>
      <x:c r="F505" s="38"/>
      <x:c r="G505" s="50"/>
      <x:c r="H505" s="53" t="str">
        <x:f>IF(COUNTA(A505:D505,F505:G505)=0,"",IF(OR(A505="",B505=""),"Compte / libellé requis",IF(NOT(AND(LEN(TRIM(A505))&gt;=3,OR(LEFT(TRIM(A505),1)="1",LEFT(TRIM(A505),1)="2",LEFT(TRIM(A505),1)="3",LEFT(TRIM(A505),1)="4",LEFT(TRIM(A505),1)="5",LEFT(TRIM(A505),1)="6",LEFT(TRIM(A505),1)="7",LEFT(TRIM(A505),1)="8",LEFT(TRIM(A505),1)="9"))),"Compte à corriger",IF(NOT(AND(OR(C505="",ISNUMBER(C505)),OR(D505="",ISNUMBER(D505)),COUNT(C505:D505)&gt;0,C505&gt;=0,D505&gt;=0)),"Soldes à corriger",IF(COUNTIFS($A$14:$A$513,A505,$B$14:$B$513,B505,$C$14:$C$513,C505,$D$14:$D$513,D505,$F$14:$F$513,F505,$G$14:$G$513,G505)&gt;1,"Doublon exact",IF(AND(F505&lt;&gt;"",F505&lt;&gt;"Charge TS",F505&lt;&gt;"Dette TS",F505&lt;&gt;"Autre"),"Choix à corriger",IF(AND(F505="Charge TS",LEFT(TRIM(A505),4)&lt;&gt;"6311"),"Compte charge incohérent",IF(AND(F505="Dette TS",LEFT(TRIM(A505),3)&lt;&gt;"447"),"Compte dette incohérent",IF(AND(OR(LEFT(TRIM(A505),4)="6311",LEFT(TRIM(A505),3)="447"),F505=""),"TS à qualifier","Prêt")))))))))</x:f>
      </x:c>
    </x:row>
    <x:row r="506" ht="35" customHeight="1">
      <x:c r="A506" s="41"/>
      <x:c r="B506" s="50"/>
      <x:c r="C506" s="45"/>
      <x:c r="D506" s="45"/>
      <x:c r="E506" s="46" t="str">
        <x:f>IF(COUNTA(A506:D506)=0,"",IF(AND(OR(C506="",ISNUMBER(C506)),OR(D506="",ISNUMBER(D506)),COUNT(C506:D506)&gt;0,C506&gt;=0,D506&gt;=0),SUM(C506)-SUM(D506),""))</x:f>
      </x:c>
      <x:c r="F506" s="38"/>
      <x:c r="G506" s="50"/>
      <x:c r="H506" s="53" t="str">
        <x:f>IF(COUNTA(A506:D506,F506:G506)=0,"",IF(OR(A506="",B506=""),"Compte / libellé requis",IF(NOT(AND(LEN(TRIM(A506))&gt;=3,OR(LEFT(TRIM(A506),1)="1",LEFT(TRIM(A506),1)="2",LEFT(TRIM(A506),1)="3",LEFT(TRIM(A506),1)="4",LEFT(TRIM(A506),1)="5",LEFT(TRIM(A506),1)="6",LEFT(TRIM(A506),1)="7",LEFT(TRIM(A506),1)="8",LEFT(TRIM(A506),1)="9"))),"Compte à corriger",IF(NOT(AND(OR(C506="",ISNUMBER(C506)),OR(D506="",ISNUMBER(D506)),COUNT(C506:D506)&gt;0,C506&gt;=0,D506&gt;=0)),"Soldes à corriger",IF(COUNTIFS($A$14:$A$513,A506,$B$14:$B$513,B506,$C$14:$C$513,C506,$D$14:$D$513,D506,$F$14:$F$513,F506,$G$14:$G$513,G506)&gt;1,"Doublon exact",IF(AND(F506&lt;&gt;"",F506&lt;&gt;"Charge TS",F506&lt;&gt;"Dette TS",F506&lt;&gt;"Autre"),"Choix à corriger",IF(AND(F506="Charge TS",LEFT(TRIM(A506),4)&lt;&gt;"6311"),"Compte charge incohérent",IF(AND(F506="Dette TS",LEFT(TRIM(A506),3)&lt;&gt;"447"),"Compte dette incohérent",IF(AND(OR(LEFT(TRIM(A506),4)="6311",LEFT(TRIM(A506),3)="447"),F506=""),"TS à qualifier","Prêt")))))))))</x:f>
      </x:c>
    </x:row>
    <x:row r="507" ht="35" customHeight="1">
      <x:c r="A507" s="41"/>
      <x:c r="B507" s="50"/>
      <x:c r="C507" s="45"/>
      <x:c r="D507" s="45"/>
      <x:c r="E507" s="46" t="str">
        <x:f>IF(COUNTA(A507:D507)=0,"",IF(AND(OR(C507="",ISNUMBER(C507)),OR(D507="",ISNUMBER(D507)),COUNT(C507:D507)&gt;0,C507&gt;=0,D507&gt;=0),SUM(C507)-SUM(D507),""))</x:f>
      </x:c>
      <x:c r="F507" s="38"/>
      <x:c r="G507" s="50"/>
      <x:c r="H507" s="53" t="str">
        <x:f>IF(COUNTA(A507:D507,F507:G507)=0,"",IF(OR(A507="",B507=""),"Compte / libellé requis",IF(NOT(AND(LEN(TRIM(A507))&gt;=3,OR(LEFT(TRIM(A507),1)="1",LEFT(TRIM(A507),1)="2",LEFT(TRIM(A507),1)="3",LEFT(TRIM(A507),1)="4",LEFT(TRIM(A507),1)="5",LEFT(TRIM(A507),1)="6",LEFT(TRIM(A507),1)="7",LEFT(TRIM(A507),1)="8",LEFT(TRIM(A507),1)="9"))),"Compte à corriger",IF(NOT(AND(OR(C507="",ISNUMBER(C507)),OR(D507="",ISNUMBER(D507)),COUNT(C507:D507)&gt;0,C507&gt;=0,D507&gt;=0)),"Soldes à corriger",IF(COUNTIFS($A$14:$A$513,A507,$B$14:$B$513,B507,$C$14:$C$513,C507,$D$14:$D$513,D507,$F$14:$F$513,F507,$G$14:$G$513,G507)&gt;1,"Doublon exact",IF(AND(F507&lt;&gt;"",F507&lt;&gt;"Charge TS",F507&lt;&gt;"Dette TS",F507&lt;&gt;"Autre"),"Choix à corriger",IF(AND(F507="Charge TS",LEFT(TRIM(A507),4)&lt;&gt;"6311"),"Compte charge incohérent",IF(AND(F507="Dette TS",LEFT(TRIM(A507),3)&lt;&gt;"447"),"Compte dette incohérent",IF(AND(OR(LEFT(TRIM(A507),4)="6311",LEFT(TRIM(A507),3)="447"),F507=""),"TS à qualifier","Prêt")))))))))</x:f>
      </x:c>
    </x:row>
    <x:row r="508" ht="35" customHeight="1">
      <x:c r="A508" s="41"/>
      <x:c r="B508" s="50"/>
      <x:c r="C508" s="45"/>
      <x:c r="D508" s="45"/>
      <x:c r="E508" s="46" t="str">
        <x:f>IF(COUNTA(A508:D508)=0,"",IF(AND(OR(C508="",ISNUMBER(C508)),OR(D508="",ISNUMBER(D508)),COUNT(C508:D508)&gt;0,C508&gt;=0,D508&gt;=0),SUM(C508)-SUM(D508),""))</x:f>
      </x:c>
      <x:c r="F508" s="38"/>
      <x:c r="G508" s="50"/>
      <x:c r="H508" s="53" t="str">
        <x:f>IF(COUNTA(A508:D508,F508:G508)=0,"",IF(OR(A508="",B508=""),"Compte / libellé requis",IF(NOT(AND(LEN(TRIM(A508))&gt;=3,OR(LEFT(TRIM(A508),1)="1",LEFT(TRIM(A508),1)="2",LEFT(TRIM(A508),1)="3",LEFT(TRIM(A508),1)="4",LEFT(TRIM(A508),1)="5",LEFT(TRIM(A508),1)="6",LEFT(TRIM(A508),1)="7",LEFT(TRIM(A508),1)="8",LEFT(TRIM(A508),1)="9"))),"Compte à corriger",IF(NOT(AND(OR(C508="",ISNUMBER(C508)),OR(D508="",ISNUMBER(D508)),COUNT(C508:D508)&gt;0,C508&gt;=0,D508&gt;=0)),"Soldes à corriger",IF(COUNTIFS($A$14:$A$513,A508,$B$14:$B$513,B508,$C$14:$C$513,C508,$D$14:$D$513,D508,$F$14:$F$513,F508,$G$14:$G$513,G508)&gt;1,"Doublon exact",IF(AND(F508&lt;&gt;"",F508&lt;&gt;"Charge TS",F508&lt;&gt;"Dette TS",F508&lt;&gt;"Autre"),"Choix à corriger",IF(AND(F508="Charge TS",LEFT(TRIM(A508),4)&lt;&gt;"6311"),"Compte charge incohérent",IF(AND(F508="Dette TS",LEFT(TRIM(A508),3)&lt;&gt;"447"),"Compte dette incohérent",IF(AND(OR(LEFT(TRIM(A508),4)="6311",LEFT(TRIM(A508),3)="447"),F508=""),"TS à qualifier","Prêt")))))))))</x:f>
      </x:c>
    </x:row>
    <x:row r="509" ht="35" customHeight="1">
      <x:c r="A509" s="41"/>
      <x:c r="B509" s="50"/>
      <x:c r="C509" s="45"/>
      <x:c r="D509" s="45"/>
      <x:c r="E509" s="46" t="str">
        <x:f>IF(COUNTA(A509:D509)=0,"",IF(AND(OR(C509="",ISNUMBER(C509)),OR(D509="",ISNUMBER(D509)),COUNT(C509:D509)&gt;0,C509&gt;=0,D509&gt;=0),SUM(C509)-SUM(D509),""))</x:f>
      </x:c>
      <x:c r="F509" s="38"/>
      <x:c r="G509" s="50"/>
      <x:c r="H509" s="53" t="str">
        <x:f>IF(COUNTA(A509:D509,F509:G509)=0,"",IF(OR(A509="",B509=""),"Compte / libellé requis",IF(NOT(AND(LEN(TRIM(A509))&gt;=3,OR(LEFT(TRIM(A509),1)="1",LEFT(TRIM(A509),1)="2",LEFT(TRIM(A509),1)="3",LEFT(TRIM(A509),1)="4",LEFT(TRIM(A509),1)="5",LEFT(TRIM(A509),1)="6",LEFT(TRIM(A509),1)="7",LEFT(TRIM(A509),1)="8",LEFT(TRIM(A509),1)="9"))),"Compte à corriger",IF(NOT(AND(OR(C509="",ISNUMBER(C509)),OR(D509="",ISNUMBER(D509)),COUNT(C509:D509)&gt;0,C509&gt;=0,D509&gt;=0)),"Soldes à corriger",IF(COUNTIFS($A$14:$A$513,A509,$B$14:$B$513,B509,$C$14:$C$513,C509,$D$14:$D$513,D509,$F$14:$F$513,F509,$G$14:$G$513,G509)&gt;1,"Doublon exact",IF(AND(F509&lt;&gt;"",F509&lt;&gt;"Charge TS",F509&lt;&gt;"Dette TS",F509&lt;&gt;"Autre"),"Choix à corriger",IF(AND(F509="Charge TS",LEFT(TRIM(A509),4)&lt;&gt;"6311"),"Compte charge incohérent",IF(AND(F509="Dette TS",LEFT(TRIM(A509),3)&lt;&gt;"447"),"Compte dette incohérent",IF(AND(OR(LEFT(TRIM(A509),4)="6311",LEFT(TRIM(A509),3)="447"),F509=""),"TS à qualifier","Prêt")))))))))</x:f>
      </x:c>
    </x:row>
    <x:row r="510" ht="35" customHeight="1">
      <x:c r="A510" s="41"/>
      <x:c r="B510" s="50"/>
      <x:c r="C510" s="45"/>
      <x:c r="D510" s="45"/>
      <x:c r="E510" s="46" t="str">
        <x:f>IF(COUNTA(A510:D510)=0,"",IF(AND(OR(C510="",ISNUMBER(C510)),OR(D510="",ISNUMBER(D510)),COUNT(C510:D510)&gt;0,C510&gt;=0,D510&gt;=0),SUM(C510)-SUM(D510),""))</x:f>
      </x:c>
      <x:c r="F510" s="38"/>
      <x:c r="G510" s="50"/>
      <x:c r="H510" s="53" t="str">
        <x:f>IF(COUNTA(A510:D510,F510:G510)=0,"",IF(OR(A510="",B510=""),"Compte / libellé requis",IF(NOT(AND(LEN(TRIM(A510))&gt;=3,OR(LEFT(TRIM(A510),1)="1",LEFT(TRIM(A510),1)="2",LEFT(TRIM(A510),1)="3",LEFT(TRIM(A510),1)="4",LEFT(TRIM(A510),1)="5",LEFT(TRIM(A510),1)="6",LEFT(TRIM(A510),1)="7",LEFT(TRIM(A510),1)="8",LEFT(TRIM(A510),1)="9"))),"Compte à corriger",IF(NOT(AND(OR(C510="",ISNUMBER(C510)),OR(D510="",ISNUMBER(D510)),COUNT(C510:D510)&gt;0,C510&gt;=0,D510&gt;=0)),"Soldes à corriger",IF(COUNTIFS($A$14:$A$513,A510,$B$14:$B$513,B510,$C$14:$C$513,C510,$D$14:$D$513,D510,$F$14:$F$513,F510,$G$14:$G$513,G510)&gt;1,"Doublon exact",IF(AND(F510&lt;&gt;"",F510&lt;&gt;"Charge TS",F510&lt;&gt;"Dette TS",F510&lt;&gt;"Autre"),"Choix à corriger",IF(AND(F510="Charge TS",LEFT(TRIM(A510),4)&lt;&gt;"6311"),"Compte charge incohérent",IF(AND(F510="Dette TS",LEFT(TRIM(A510),3)&lt;&gt;"447"),"Compte dette incohérent",IF(AND(OR(LEFT(TRIM(A510),4)="6311",LEFT(TRIM(A510),3)="447"),F510=""),"TS à qualifier","Prêt")))))))))</x:f>
      </x:c>
    </x:row>
    <x:row r="511" ht="35" customHeight="1">
      <x:c r="A511" s="41"/>
      <x:c r="B511" s="50"/>
      <x:c r="C511" s="45"/>
      <x:c r="D511" s="45"/>
      <x:c r="E511" s="46" t="str">
        <x:f>IF(COUNTA(A511:D511)=0,"",IF(AND(OR(C511="",ISNUMBER(C511)),OR(D511="",ISNUMBER(D511)),COUNT(C511:D511)&gt;0,C511&gt;=0,D511&gt;=0),SUM(C511)-SUM(D511),""))</x:f>
      </x:c>
      <x:c r="F511" s="38"/>
      <x:c r="G511" s="50"/>
      <x:c r="H511" s="53" t="str">
        <x:f>IF(COUNTA(A511:D511,F511:G511)=0,"",IF(OR(A511="",B511=""),"Compte / libellé requis",IF(NOT(AND(LEN(TRIM(A511))&gt;=3,OR(LEFT(TRIM(A511),1)="1",LEFT(TRIM(A511),1)="2",LEFT(TRIM(A511),1)="3",LEFT(TRIM(A511),1)="4",LEFT(TRIM(A511),1)="5",LEFT(TRIM(A511),1)="6",LEFT(TRIM(A511),1)="7",LEFT(TRIM(A511),1)="8",LEFT(TRIM(A511),1)="9"))),"Compte à corriger",IF(NOT(AND(OR(C511="",ISNUMBER(C511)),OR(D511="",ISNUMBER(D511)),COUNT(C511:D511)&gt;0,C511&gt;=0,D511&gt;=0)),"Soldes à corriger",IF(COUNTIFS($A$14:$A$513,A511,$B$14:$B$513,B511,$C$14:$C$513,C511,$D$14:$D$513,D511,$F$14:$F$513,F511,$G$14:$G$513,G511)&gt;1,"Doublon exact",IF(AND(F511&lt;&gt;"",F511&lt;&gt;"Charge TS",F511&lt;&gt;"Dette TS",F511&lt;&gt;"Autre"),"Choix à corriger",IF(AND(F511="Charge TS",LEFT(TRIM(A511),4)&lt;&gt;"6311"),"Compte charge incohérent",IF(AND(F511="Dette TS",LEFT(TRIM(A511),3)&lt;&gt;"447"),"Compte dette incohérent",IF(AND(OR(LEFT(TRIM(A511),4)="6311",LEFT(TRIM(A511),3)="447"),F511=""),"TS à qualifier","Prêt")))))))))</x:f>
      </x:c>
    </x:row>
    <x:row r="512" ht="35" customHeight="1">
      <x:c r="A512" s="41"/>
      <x:c r="B512" s="50"/>
      <x:c r="C512" s="45"/>
      <x:c r="D512" s="45"/>
      <x:c r="E512" s="46" t="str">
        <x:f>IF(COUNTA(A512:D512)=0,"",IF(AND(OR(C512="",ISNUMBER(C512)),OR(D512="",ISNUMBER(D512)),COUNT(C512:D512)&gt;0,C512&gt;=0,D512&gt;=0),SUM(C512)-SUM(D512),""))</x:f>
      </x:c>
      <x:c r="F512" s="38"/>
      <x:c r="G512" s="50"/>
      <x:c r="H512" s="53" t="str">
        <x:f>IF(COUNTA(A512:D512,F512:G512)=0,"",IF(OR(A512="",B512=""),"Compte / libellé requis",IF(NOT(AND(LEN(TRIM(A512))&gt;=3,OR(LEFT(TRIM(A512),1)="1",LEFT(TRIM(A512),1)="2",LEFT(TRIM(A512),1)="3",LEFT(TRIM(A512),1)="4",LEFT(TRIM(A512),1)="5",LEFT(TRIM(A512),1)="6",LEFT(TRIM(A512),1)="7",LEFT(TRIM(A512),1)="8",LEFT(TRIM(A512),1)="9"))),"Compte à corriger",IF(NOT(AND(OR(C512="",ISNUMBER(C512)),OR(D512="",ISNUMBER(D512)),COUNT(C512:D512)&gt;0,C512&gt;=0,D512&gt;=0)),"Soldes à corriger",IF(COUNTIFS($A$14:$A$513,A512,$B$14:$B$513,B512,$C$14:$C$513,C512,$D$14:$D$513,D512,$F$14:$F$513,F512,$G$14:$G$513,G512)&gt;1,"Doublon exact",IF(AND(F512&lt;&gt;"",F512&lt;&gt;"Charge TS",F512&lt;&gt;"Dette TS",F512&lt;&gt;"Autre"),"Choix à corriger",IF(AND(F512="Charge TS",LEFT(TRIM(A512),4)&lt;&gt;"6311"),"Compte charge incohérent",IF(AND(F512="Dette TS",LEFT(TRIM(A512),3)&lt;&gt;"447"),"Compte dette incohérent",IF(AND(OR(LEFT(TRIM(A512),4)="6311",LEFT(TRIM(A512),3)="447"),F512=""),"TS à qualifier","Prêt")))))))))</x:f>
      </x:c>
    </x:row>
    <x:row r="513" ht="35" customHeight="1">
      <x:c r="A513" s="42"/>
      <x:c r="B513" s="51"/>
      <x:c r="C513" s="47"/>
      <x:c r="D513" s="47"/>
      <x:c r="E513" s="48" t="str">
        <x:f>IF(COUNTA(A513:D513)=0,"",IF(AND(OR(C513="",ISNUMBER(C513)),OR(D513="",ISNUMBER(D513)),COUNT(C513:D513)&gt;0,C513&gt;=0,D513&gt;=0),SUM(C513)-SUM(D513),""))</x:f>
      </x:c>
      <x:c r="F513" s="39"/>
      <x:c r="G513" s="51"/>
      <x:c r="H513" s="54" t="str">
        <x:f>IF(COUNTA(A513:D513,F513:G513)=0,"",IF(OR(A513="",B513=""),"Compte / libellé requis",IF(NOT(AND(LEN(TRIM(A513))&gt;=3,OR(LEFT(TRIM(A513),1)="1",LEFT(TRIM(A513),1)="2",LEFT(TRIM(A513),1)="3",LEFT(TRIM(A513),1)="4",LEFT(TRIM(A513),1)="5",LEFT(TRIM(A513),1)="6",LEFT(TRIM(A513),1)="7",LEFT(TRIM(A513),1)="8",LEFT(TRIM(A513),1)="9"))),"Compte à corriger",IF(NOT(AND(OR(C513="",ISNUMBER(C513)),OR(D513="",ISNUMBER(D513)),COUNT(C513:D513)&gt;0,C513&gt;=0,D513&gt;=0)),"Soldes à corriger",IF(COUNTIFS($A$14:$A$513,A513,$B$14:$B$513,B513,$C$14:$C$513,C513,$D$14:$D$513,D513,$F$14:$F$513,F513,$G$14:$G$513,G513)&gt;1,"Doublon exact",IF(AND(F513&lt;&gt;"",F513&lt;&gt;"Charge TS",F513&lt;&gt;"Dette TS",F513&lt;&gt;"Autre"),"Choix à corriger",IF(AND(F513="Charge TS",LEFT(TRIM(A513),4)&lt;&gt;"6311"),"Compte charge incohérent",IF(AND(F513="Dette TS",LEFT(TRIM(A513),3)&lt;&gt;"447"),"Compte dette incohérent",IF(AND(OR(LEFT(TRIM(A513),4)="6311",LEFT(TRIM(A513),3)="447"),F513=""),"TS à qualifier","Prêt")))))))))</x:f>
      </x:c>
    </x:row>
    <x:row r="514" ht="29" customHeight="1">
      <x:c r="A514" s="2"/>
      <x:c r="B514" s="2"/>
      <x:c r="C514" s="2"/>
      <x:c r="D514" s="2"/>
      <x:c r="E514" s="2"/>
      <x:c r="F514" s="2"/>
      <x:c r="G514" s="2"/>
      <x:c r="H514" s="2"/>
    </x:row>
    <x:row r="515" ht="29" customHeight="1">
      <x:c r="A515" s="6" t="str">
        <x:v>FIN DE LA ZONE D’IMPORT · au-delà de la ligne 513, les lignes ne sont pas prises en compte. Ne pas ajouter de ligne sans étendre les plages de calcul.</x:v>
      </x:c>
      <x:c r="B515" s="6"/>
      <x:c r="C515" s="6"/>
      <x:c r="D515" s="6"/>
      <x:c r="E515" s="6"/>
      <x:c r="F515" s="6"/>
      <x:c r="G515" s="6"/>
      <x:c r="H515" s="6"/>
    </x:row>
  </x:sheetData>
  <x:conditionalFormatting sqref="H14:H513">
    <x:cfRule type="expression" dxfId="1" priority="1">
      <x:formula>AND($H14&lt;&gt;"",$H14&lt;&gt;"Prêt")</x:formula>
    </x:cfRule>
  </x:conditionalFormatting>
  <x:dataValidations count="4">
    <x:dataValidation type="list" sqref="B5">
      <x:formula1>"Oui,Non"</x:formula1>
    </x:dataValidation>
    <x:dataValidation type="list" sqref="D5">
      <x:formula1>"Oui,Non"</x:formula1>
    </x:dataValidation>
    <x:dataValidation type="decimal" operator="between" sqref="C14:D513">
      <x:formula1>0</x:formula1>
      <x:formula2>100000000000</x:formula2>
    </x:dataValidation>
    <x:dataValidation type="list" sqref="F14:F513">
      <x:formula1>"Charge TS,Dette TS,Autre"</x:formula1>
    </x:dataValidation>
  </x:dataValidations>
  <x:pageMargins left="0.7" right="0.7" top="0.75" bottom="0.75" header="0.3" footer="0.3"/>
  <x:tableParts count="1">
    <x:tablePart xmlns:r="http://schemas.openxmlformats.org/officeDocument/2006/relationships" r:id="Rc0ee37648dc64f78"/>
  </x:tableParts>
</x:worksheet>
</file>

<file path=xl/worksheets/sheet5.xml><?xml version="1.0" encoding="utf-8"?>
<x:worksheet xmlns:x="http://schemas.openxmlformats.org/spreadsheetml/2006/main">
  <x:sheetPr>
    <x:tabColor rgb="FFE7E2F7"/>
  </x:sheetPr>
  <x:sheetViews>
    <x:sheetView showGridLines="0" workbookViewId="0">
      <x:pane ySplit="3" topLeftCell="A4" activePane="bottomLeft" state="frozen"/>
    </x:sheetView>
  </x:sheetViews>
  <x:sheetFormatPr defaultRowHeight="15"/>
  <x:cols>
    <x:col min="1" max="1" width="35.220001220703125" hidden="0" customWidth="1"/>
    <x:col min="2" max="2" width="114.44000244140625" hidden="0" customWidth="1"/>
  </x:cols>
  <x:sheetData>
    <x:row r="1" ht="14" customHeight="1">
      <x:c r="A1" s="2"/>
      <x:c r="B1" s="2"/>
    </x:row>
    <x:row r="2" ht="39" customHeight="1">
      <x:c r="A2" s="3" t="str">
        <x:v>Mode d’emploi · du dossier au montant</x:v>
      </x:c>
      <x:c r="B2" s="2"/>
    </x:row>
    <x:row r="3" ht="32" customHeight="1">
      <x:c r="A3" s="5"/>
      <x:c r="B3" s="5"/>
    </x:row>
    <x:row r="4" ht="29" customHeight="1">
      <x:c r="A4" s="10"/>
      <x:c r="B4" s="10"/>
    </x:row>
    <x:row r="5" ht="76" customHeight="1">
      <x:c r="A5" s="57" t="str">
        <x:v>Commencer</x:v>
      </x:c>
      <x:c r="B5" s="10" t="str">
        <x:v>Le classeur est livré vide. Compléter les cellules bleues, conserver les formules blanches. Les menus proposent Oui / Non ; aucune réponse fiscale n’est présélectionnée. Aucune macro, aucune connexion, aucune donnée transmise.</x:v>
      </x:c>
    </x:row>
    <x:row r="6" ht="29" customHeight="1">
      <x:c r="A6" s="10"/>
      <x:c r="B6" s="10"/>
    </x:row>
    <x:row r="7" ht="76" customHeight="1">
      <x:c r="A7" s="57" t="str">
        <x:v>1. Définir le dossier</x:v>
      </x:c>
      <x:c r="B7" s="10" t="str">
        <x:v>Dans Pilotage, confirmer la métropole et le régime ordinaire stable. Le calcul est celui de la liquidation annuelle 2026, pas un calcul d’acomptes mensuels. Le résultat final nécessite les bases de l’année entière.</x:v>
      </x:c>
    </x:row>
    <x:row r="8" ht="29" customHeight="1">
      <x:c r="A8" s="10"/>
      <x:c r="B8" s="10"/>
    </x:row>
    <x:row r="9" ht="76" customHeight="1">
      <x:c r="A9" s="57" t="str">
        <x:v>Périmètre exclu de l’automatisme</x:v>
      </x:c>
      <x:c r="B9" s="10" t="str">
        <x:v>Création récente, changements d’activité ou de TVA, secteurs distincts, groupe TVA, activité agricole, employeur public, DOM, professions à seuils spéciaux, opérations internationales ou exonérées avec droit à déduction, exonérations particulières : choisir régime Non / À vérifier et faire analyser le cas.</x:v>
      </x:c>
    </x:row>
    <x:row r="10" ht="29" customHeight="1">
      <x:c r="A10" s="10"/>
      <x:c r="B10" s="10"/>
    </x:row>
    <x:row r="11" ht="76" customHeight="1">
      <x:c r="A11" s="57" t="str">
        <x:v>2. Importer la balance 2025</x:v>
      </x:c>
      <x:c r="B11" s="10" t="str">
        <x:v>Exporter la balance générale de l’année civile 2025 avant clôture des comptes de produits. Dans une COPIE de l’export, préparer 4 colonnes : compte, libellé, solde débiteur, solde créditeur. Copier les données seules puis Collage spécial &gt; Valeurs en A14 de Balance 2025. Ne coller ni les en-têtes ni le total général.</x:v>
      </x:c>
    </x:row>
    <x:row r="12" ht="29" customHeight="1">
      <x:c r="A12" s="10"/>
      <x:c r="B12" s="10"/>
    </x:row>
    <x:row r="13" ht="76" customHeight="1">
      <x:c r="A13" s="57" t="str">
        <x:v>Format et capacité</x:v>
      </x:c>
      <x:c r="B13" s="10" t="str">
        <x:v>500 lignes de balance et 100 personnes. Ne rien saisir au-delà de la zone bleue. Les montants doivent être de vrais nombres en euros : les nombres importés comme texte sont signalés. Un côté débit/crédit vide vaut zéro si l’autre est numérique ; deux côtés vides sont refusés. Les soldes débiteurs et créditeurs sont positifs.</x:v>
      </x:c>
    </x:row>
    <x:row r="14" ht="29" customHeight="1">
      <x:c r="A14" s="10"/>
      <x:c r="B14" s="10"/>
    </x:row>
    <x:row r="15" ht="76" customHeight="1">
      <x:c r="A15" s="57" t="str">
        <x:v>3. Qualifier les produits</x:v>
      </x:c>
      <x:c r="B15" s="10" t="str">
        <x:v>En colonne F, qualifier chaque compte commençant par 7 : Avec droit = recettes ouvrant droit à déduction ; Sans droit = recettes n’ouvrant pas droit ; Exclu = produit exclu du rapport avec justification en G. Le numéro de compte ne prouve jamais le régime fiscal. 71, 72 et 78 ne sont pas automatiquement des recettes.</x:v>
      </x:c>
    </x:row>
    <x:row r="16" ht="29" customHeight="1">
      <x:c r="A16" s="10"/>
      <x:c r="B16" s="10"/>
    </x:row>
    <x:row r="17" ht="76" customHeight="1">
      <x:c r="A17" s="57" t="str">
        <x:v>Compte mélangeant plusieurs régimes</x:v>
      </x:c>
      <x:c r="B17" s="10" t="str">
        <x:v>Conserver la balance brute intacte. Qualifier provisoirement le compte selon la part dominante, puis transférer la part identifiée au moyen des corrections B7 et D7 (ex. −20 000 avec droit, +20 000 sans droit). Justifier en F7 et conserver le détail du grand livre. « À ventiler » bloque le calcul tant que la répartition n’est pas documentée.</x:v>
      </x:c>
    </x:row>
    <x:row r="18" ht="29" customHeight="1">
      <x:c r="A18" s="10"/>
      <x:c r="B18" s="10"/>
    </x:row>
    <x:row r="19" ht="76" customHeight="1">
      <x:c r="A19" s="57" t="str">
        <x:v>Exigibilité, encaissements et ajustements</x:v>
      </x:c>
      <x:c r="B19" s="10" t="str">
        <x:v>Le rapport fiscal ne se déduit pas toujours des produits comptables : opérations selon les règles de TVA, dividendes et subventions encaissés, décalages d’exercice, exclusions spécifiques… renseigner les corrections et leur motif. En l’absence de correction, saisir explicitement 0 dans B7 et D7, puis valider D5 après revue fiscale.</x:v>
      </x:c>
    </x:row>
    <x:row r="20" ht="29" customHeight="1">
      <x:c r="A20" s="10"/>
      <x:c r="B20" s="10"/>
    </x:row>
    <x:row r="21" ht="94" customHeight="1">
      <x:c r="A21" s="57" t="str">
        <x:v>Produits financiers et subventions</x:v>
      </x:c>
      <x:c r="B21" s="10" t="str">
        <x:v>Les dividendes et produits financiers sans droit entrent en principe aux deux termes du rapport. Pour les entreprises autres que les établissements de crédit, option possible pour les exclure si leur ensemble ne dépasse pas 5 % des recettes totales ; au-delà, inclusion de l’ensemble. Les subventions non taxables sont en principe incluses, sous réserve notamment des subventions d’équipement ou exceptionnelles répondant aux conditions. Ne pas exclure automatiquement 74 ou 76.</x:v>
      </x:c>
    </x:row>
    <x:row r="22" ht="29" customHeight="1">
      <x:c r="A22" s="10"/>
      <x:c r="B22" s="10"/>
    </x:row>
    <x:row r="23" ht="76" customHeight="1">
      <x:c r="A23" s="57" t="str">
        <x:v>Autres exclusions à justifier</x:v>
      </x:c>
      <x:c r="B23" s="10" t="str">
        <x:v>Examiner notamment cessions d’immobilisations corporelles/incorporelles, débours pour compte de tiers et indemnités d’assurance selon leurs conditions. Une qualification « Exclu » sans motif bloque le calcul. Le classeur ne remplace pas l’analyse des pièces ni le texte applicable à chaque recette.</x:v>
      </x:c>
    </x:row>
    <x:row r="24" ht="29" customHeight="1">
      <x:c r="A24" s="10"/>
      <x:c r="B24" s="10"/>
    </x:row>
    <x:row r="25" ht="76" customHeight="1">
      <x:c r="A25" s="57" t="str">
        <x:v>4. Valider les deux tests d’exonération</x:v>
      </x:c>
      <x:c r="B25" s="10" t="str">
        <x:v>Le CA de l’exonération 85 000 / 37 500 € peut comprendre dividendes et subventions et ne se confond pas avec le rapport retraité. Dans Pilotage, saisir les deux CA validés. Pour le test de 90 %, saisir la part fiscale exacte, sans arrondi. En cas d’incertitude sur le classement ventes/services ou le périmètre, ne pas valider.</x:v>
      </x:c>
    </x:row>
    <x:row r="26" ht="29" customHeight="1">
      <x:c r="A26" s="10"/>
      <x:c r="B26" s="10"/>
    </x:row>
    <x:row r="27" ht="76" customHeight="1">
      <x:c r="A27" s="57" t="str">
        <x:v>5. Importer la paie annuelle</x:v>
      </x:c>
      <x:c r="B27" s="10" t="str">
        <x:v>A14:C113 de Paie 2026 : matricule unique, assiette TS annuelle, référence du justificatif. Regrouper tous les bulletins d’une personne. Ne pas multiplier le salaire mensuel par douze si la personne n’a pas été présente toute l’année. Ne pas minorer les bornes annuelles en cas d’entrée, de sortie ou de temps partiel.</x:v>
      </x:c>
    </x:row>
    <x:row r="28" ht="29" customHeight="1">
      <x:c r="A28" s="10"/>
      <x:c r="B28" s="10"/>
    </x:row>
    <x:row r="29" ht="76" customHeight="1">
      <x:c r="A29" s="57" t="str">
        <x:v>Attention à la base de calcul</x:v>
      </x:c>
      <x:c r="B29" s="10" t="str">
        <x:v>Le compte 641 ne distingue ni les personnes ni toutes les réintégrations de l’assiette TS. Partir de l’assiette légale issue de la paie, sans abattement CSG de 1,75 %. Certaines contributions patronales de prévoyance sont incluses. Les rémunérations exonérées doivent être retirées selon les règles qui leur sont propres.</x:v>
      </x:c>
    </x:row>
    <x:row r="30" ht="29" customHeight="1">
      <x:c r="A30" s="10"/>
      <x:c r="B30" s="10"/>
    </x:row>
    <x:row r="31" ht="76" customHeight="1">
      <x:c r="A31" s="57" t="str">
        <x:v>6. Lire le résultat</x:v>
      </x:c>
      <x:c r="B31" s="10" t="str">
        <x:v>Assujetti ne signifie pas montant à payer. La franchise ≤ 1 200 €, la décote jusqu’à 2 040 € et l’abattement éventuel peuvent aboutir à zéro. Si un champ requis manque ou qu’une anomalie demeure, le montant reste vide. Lire B31:B35 de Pilotage pour connaître la donnée encore attendue.</x:v>
      </x:c>
    </x:row>
    <x:row r="32" ht="29" customHeight="1">
      <x:c r="A32" s="10"/>
      <x:c r="B32" s="10"/>
    </x:row>
    <x:row r="33" ht="76" customHeight="1">
      <x:c r="A33" s="57" t="str">
        <x:v>Ordre du calcul</x:v>
      </x:c>
      <x:c r="B33" s="10" t="str">
        <x:v>Calculer les tranches par personne ; totaliser et arrondir les trois bases à l’euro ; appliquer et arrondir les trois lignes de taux ; additionner ; appliquer le rapport et arrondir ; franchise, décote arrondie, puis abattement. Les taux de majoration sont 4,25 % et 9,35 %, en plus du taux normal de 4,25 %.</x:v>
      </x:c>
    </x:row>
    <x:row r="34" ht="29" customHeight="1">
      <x:c r="A34" s="10"/>
      <x:c r="B34" s="10"/>
    </x:row>
    <x:row r="35" ht="76" customHeight="1">
      <x:c r="A35" s="57" t="str">
        <x:v>Rapport et atténuation</x:v>
      </x:c>
      <x:c r="B35" s="10" t="str">
        <x:v>Le fichier applique l’option du pourcentage entier inférieur. Exemple : 10,9 % devient 10 %, puis 0 % ; 15 % devient 10 % ; 20,9 % devient 20 %. Cela n’autorise pas à arrondir 89,1 % de TVA à 90 % pour conclure à une exonération. Si aucune opération soumise à TVA en 2026 : rapport 100 %, hors changement de régime à traiter à part.</x:v>
      </x:c>
    </x:row>
    <x:row r="36" ht="29" customHeight="1">
      <x:c r="A36" s="10"/>
      <x:c r="B36" s="10"/>
    </x:row>
    <x:row r="37" ht="76" customHeight="1">
      <x:c r="A37" s="57" t="str">
        <x:v>7. Rapprocher la comptabilité</x:v>
      </x:c>
      <x:c r="B37" s="10" t="str">
        <x:v>Importer facultativement la balance 2026. Charge TS = seule charge 6311 rattachée à la taxe 2026 ; Dette TS = seule dette TS en 447. Pour un compte mixte, remplacer sa ligne dans la COPIE préparée par deux lignes au même compte, avec libellés distincts : part utile → Charge TS / Dette TS ; reste → Autre. Conserver les totaux débit/crédit du compte d’origine et l’export original. Justifier la ventilation par le grand livre.</x:v>
      </x:c>
    </x:row>
    <x:row r="38" ht="29" customHeight="1">
      <x:c r="A38" s="10"/>
      <x:c r="B38" s="10"/>
    </x:row>
    <x:row r="39" ht="76" customHeight="1">
      <x:c r="A39" s="57" t="str">
        <x:v>Comprendre l’écriture proposée</x:v>
      </x:c>
      <x:c r="B39" s="10" t="str">
        <x:v>Ajustement = taxe annuelle nette − charge TS rattachée à 2026. Une correction de TS 2025 passée en 2026 est exclue : 6311 total 5 500 €, dont 200 € de TS 2025, donne 5 300 € retenus. Ajustement positif : débit 6311 / crédit 447 ; négatif : écriture inverse. Le 447 peut garder une dette antérieure : son écart au solde fiscal 2026 doit être expliqué, sans écriture automatique.</x:v>
      </x:c>
    </x:row>
    <x:row r="40" ht="29" customHeight="1">
      <x:c r="A40" s="10"/>
      <x:c r="B40" s="10"/>
    </x:row>
    <x:row r="41" ht="76" customHeight="1">
      <x:c r="A41" s="57" t="str">
        <x:v>Versements et échéances</x:v>
      </x:c>
      <x:c r="B41" s="10" t="str">
        <x:v>Saisir uniquement les versements affectés à 2026. Taxe nette 2025 &lt; 4 000 € : annuel ; de 4 000 € à 10 000 € inclus : trimestriel ; au-delà : mensuel. Pas de relevé 2501 séparé pour décembre / le dernier trimestre : régularisation annuelle. La tolérance de dépôt au 31 janvier ne constitue pas un report général du paiement prévu au 15 janvier.</x:v>
      </x:c>
    </x:row>
    <x:row r="42" ht="29" customHeight="1">
      <x:c r="A42" s="10"/>
      <x:c r="B42" s="10"/>
    </x:row>
    <x:row r="43" ht="76" customHeight="1">
      <x:c r="A43" s="57" t="str">
        <x:v>Exemple vérifiable : barème</x:v>
      </x:c>
      <x:c r="B43" s="10" t="str">
        <x:v>Deux personnes, bases 30 000 € et 42 000 €, rapport 100 % : bases 72 000 / 18 388 / 35 154 € ; lignes de taxe arrondies 3 060 / 781 / 3 287 € ; taxe brute et nette 7 128 € sans abattement. Deux bases de 18 000 € donnent 2 276 €, contre 3 564 € pour une seule base de 36 000 €.</x:v>
      </x:c>
    </x:row>
    <x:row r="44" ht="29" customHeight="1">
      <x:c r="A44" s="10"/>
      <x:c r="B44" s="10"/>
    </x:row>
    <x:row r="45" ht="76" customHeight="1">
      <x:c r="A45" s="57" t="str">
        <x:v>Exemple vérifiable : allègements</x:v>
      </x:c>
      <x:c r="B45" s="10" t="str">
        <x:v>Une base 36 000 €, rapport 60 % : taxe brute 2 138 €. Taxe brute 1 201 € : décote 629 €, net 572 €. Taxe brute 25 000 € avec abattement éligible 24 256 € : net 744 €, sans nouvelle franchise.</x:v>
      </x:c>
    </x:row>
    <x:row r="46" ht="29" customHeight="1">
      <x:c r="A46" s="10"/>
      <x:c r="B46" s="10"/>
    </x:row>
    <x:row r="47" ht="76" customHeight="1">
      <x:c r="A47" s="57" t="str">
        <x:v>Exemple vérifiable : comptabilité</x:v>
      </x:c>
      <x:c r="B47" s="10" t="str">
        <x:v>Taxe annuelle 7 128 €, charge déjà passée 5 300 €, versements 2026 de 5 100 €, dette initiale nulle : ajustement +1 828 € ; dette après ajustement 2 028 €. Le paiement de régularisation sera débit 447 / crédit 512, après contrôle du compte.</x:v>
      </x:c>
    </x:row>
    <x:row r="48" ht="29" customHeight="1">
      <x:c r="A48" s="10"/>
      <x:c r="B48" s="10"/>
    </x:row>
    <x:row r="49" ht="76" customHeight="1">
      <x:c r="A49" s="57" t="str">
        <x:v>Remplacer un import</x:v>
      </x:c>
      <x:c r="B49" s="10" t="str">
        <x:v>Effacer UNIQUEMENT les anciennes valeurs bleues du tableau avant de recoller ; sinon, des lignes de l’ancien import peuvent subsister sous le nouveau. Refaire les qualifications si le dossier change. Ne pas coller sur les colonnes calculées E/H ou D/E/F de la paie. Conserver le fichier source et la date de son export.</x:v>
      </x:c>
    </x:row>
    <x:row r="50" ht="29" customHeight="1">
      <x:c r="A50" s="10"/>
      <x:c r="B50" s="10"/>
    </x:row>
    <x:row r="51" ht="76" customHeight="1">
      <x:c r="A51" s="57" t="str">
        <x:v>Trier sans perdre les justifications</x:v>
      </x:c>
      <x:c r="B51" s="10" t="str">
        <x:v>Utiliser les filtres du tableau pour trier toutes les colonnes ensemble. Ne pas trier A:D seules : les qualifications et les pièces seraient désalignées. Les doublons exacts sont signalés ; une ventilation documentée doit rester rapprochable de la balance d’origine.</x:v>
      </x:c>
    </x:row>
    <x:row r="52" ht="29" customHeight="1">
      <x:c r="A52" s="10"/>
      <x:c r="B52" s="10"/>
    </x:row>
    <x:row r="53" ht="76" customHeight="1">
      <x:c r="A53" s="57" t="str">
        <x:v>Sécurité des résultats</x:v>
      </x:c>
      <x:c r="B53" s="10" t="str">
        <x:v>Les menus et alertes évitent les erreurs courantes ; un collage peut contourner une validation de saisie. Les formules contrôlent aussi types numériques, données manquantes et doublons. Les cellules de formule restent modifiables : conserver un original vierge et ne saisir que dans les zones bleues.</x:v>
      </x:c>
    </x:row>
    <x:row r="54" ht="29" customHeight="1">
      <x:c r="A54" s="10"/>
      <x:c r="B54" s="10"/>
    </x:row>
    <x:row r="55" ht="76" customHeight="1">
      <x:c r="A55" s="57" t="str">
        <x:v>Sources et mise à jour</x:v>
      </x:c>
      <x:c r="B55" s="10" t="str">
        <x:v>Les barèmes, montants et liens officiels figurent dans Pilotage, lignes 63 à 83. Le fichier ne se met pas à jour en ligne. Vérifier les textes et le formulaire annuel définitif lors de la liquidation de 2026 ; le modèle utilise la méthode d’arrondis de la notice annuelle 2025 et les paramètres 2026 vérifiés.</x:v>
      </x:c>
    </x:row>
    <x:row r="56" ht="29" customHeight="1">
      <x:c r="A56" s="10"/>
      <x:c r="B56" s="10"/>
    </x:row>
    <x:row r="57" ht="76" customHeight="1">
      <x:c r="A57" s="57" t="str">
        <x:v>Ce qui reste à valider dans le dossier</x:v>
      </x:c>
      <x:c r="B57" s="10" t="str">
        <x:v>L’exhaustivité et la nature des recettes, le droit à déduction, les retraitements, les exonérations propres aux rémunérations et l’éligibilité à l’abattement restent des qualifications fiscales à justifier. Une validation Oui n’est pas une vérification indépendante des pièces.</x:v>
      </x:c>
    </x:row>
    <x:row r="58" ht="29" customHeight="1">
      <x:c r="A58" s="10"/>
      <x:c r="B58" s="10"/>
    </x:row>
    <x:row r="59" ht="29" customHeight="1">
      <x:c r="A59" s="10"/>
      <x:c r="B59" s="10"/>
    </x:row>
    <x:row r="60" ht="29" customHeight="1">
      <x:c r="A60" s="10"/>
      <x:c r="B60" s="10"/>
    </x:row>
    <x:row r="61" ht="29" customHeight="1">
      <x:c r="A61" s="10"/>
      <x:c r="B61" s="10"/>
    </x:row>
    <x:row r="62" ht="29" customHeight="1">
      <x:c r="A62" s="10"/>
      <x:c r="B62" s="10"/>
    </x:row>
    <x:row r="63" ht="29" customHeight="1">
      <x:c r="A63" s="10"/>
      <x:c r="B63" s="10"/>
    </x:row>
  </x:sheetData>
  <x:pageMargins left="0.7" right="0.7" top="0.75" bottom="0.75" header="0.3" footer="0.3"/>
</x:worksheet>
</file>